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95" tabRatio="811" activeTab="0"/>
  </bookViews>
  <sheets>
    <sheet name="Poc. strana" sheetId="1" r:id="rId1"/>
    <sheet name="Sadrzaj_Dinamika" sheetId="2" r:id="rId2"/>
    <sheet name="1 OPPR" sheetId="3" r:id="rId3"/>
    <sheet name="2 Oper Troskovi OP" sheetId="4" r:id="rId4"/>
    <sheet name="3 Amortizacija" sheetId="5" r:id="rId5"/>
    <sheet name="4 Nabavk ELEN" sheetId="6" r:id="rId6"/>
    <sheet name="5 OIE" sheetId="7" r:id="rId7"/>
    <sheet name="6 Trosk distribucije" sheetId="8" r:id="rId8"/>
    <sheet name="7 Dobit" sheetId="9" r:id="rId9"/>
    <sheet name="8 Ostali prihodi" sheetId="10" r:id="rId10"/>
    <sheet name="9 KE 2016" sheetId="11" r:id="rId11"/>
    <sheet name="10 Naplata" sheetId="12" r:id="rId12"/>
  </sheets>
  <externalReferences>
    <externalReference r:id="rId15"/>
    <externalReference r:id="rId16"/>
    <externalReference r:id="rId17"/>
  </externalReferences>
  <definedNames>
    <definedName name="_xlnm.Print_Area" localSheetId="2">'1 OPPR'!$A$1:$E$17</definedName>
    <definedName name="_xlnm.Print_Area" localSheetId="3">'2 Oper Troskovi OP'!$A$1:$I$85</definedName>
    <definedName name="_xlnm.Print_Area" localSheetId="4">'3 Amortizacija'!$A$1:$G$13</definedName>
    <definedName name="_xlnm.Print_Area" localSheetId="5">'4 Nabavk ELEN'!$A$1:$Q$24</definedName>
    <definedName name="_xlnm.Print_Area" localSheetId="6">'5 OIE'!$A$1:$Q$39</definedName>
    <definedName name="_xlnm.Print_Area" localSheetId="7">'6 Trosk distribucije'!$A$1:$D$14</definedName>
    <definedName name="_xlnm.Print_Area" localSheetId="8">'7 Dobit'!$A$1:$E$13</definedName>
    <definedName name="_xlnm.Print_Area" localSheetId="9">'8 Ostali prihodi'!$A$1:$Q$25</definedName>
    <definedName name="_xlnm.Print_Area" localSheetId="10">'9 KE 2016'!$A$1:$J$27</definedName>
    <definedName name="_xlnm.Print_Area" localSheetId="0">'Poc. strana'!$A$1:$H$34</definedName>
    <definedName name="_xlnm.Print_Titles" localSheetId="3">'2 Oper Troskovi OP'!$1:$7</definedName>
    <definedName name="_xlnm.Print_Titles" localSheetId="4">'3 Amortizacija'!$1:$7</definedName>
    <definedName name="_xlnm.Print_Titles" localSheetId="5">'4 Nabavk ELEN'!$1:$7</definedName>
    <definedName name="_xlnm.Print_Titles" localSheetId="6">'5 OIE'!$1:$7</definedName>
    <definedName name="_xlnm.Print_Titles" localSheetId="8">'7 Dobit'!$1:$4</definedName>
    <definedName name="sab" localSheetId="0">#REF!</definedName>
    <definedName name="sab">#REF!</definedName>
  </definedNames>
  <calcPr fullCalcOnLoad="1"/>
</workbook>
</file>

<file path=xl/sharedStrings.xml><?xml version="1.0" encoding="utf-8"?>
<sst xmlns="http://schemas.openxmlformats.org/spreadsheetml/2006/main" count="1898" uniqueCount="628">
  <si>
    <t>1</t>
  </si>
  <si>
    <t>2</t>
  </si>
  <si>
    <t>3</t>
  </si>
  <si>
    <t>5</t>
  </si>
  <si>
    <t>7</t>
  </si>
  <si>
    <t>Редни број</t>
  </si>
  <si>
    <t>I</t>
  </si>
  <si>
    <t>II</t>
  </si>
  <si>
    <t>III</t>
  </si>
  <si>
    <t xml:space="preserve">Дистрибуција електричне енергије </t>
  </si>
  <si>
    <t>* Телефон:</t>
  </si>
  <si>
    <t>* Телефакс: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</si>
  <si>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</si>
  <si>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</si>
  <si>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</si>
  <si>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</si>
  <si>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</si>
  <si>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</si>
  <si>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</si>
  <si>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</si>
  <si>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</si>
  <si>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</si>
  <si>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</si>
  <si>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</si>
  <si>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</si>
  <si>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</si>
  <si>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</si>
  <si>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</si>
  <si>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</si>
  <si>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</si>
  <si>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</si>
  <si>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</si>
  <si>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</si>
  <si>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</si>
  <si>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</si>
  <si>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</si>
  <si>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</si>
  <si>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</si>
  <si>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</si>
  <si>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</si>
  <si>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2.4</t>
  </si>
  <si>
    <t>2.5</t>
  </si>
  <si>
    <t>2.6</t>
  </si>
  <si>
    <t>2.7</t>
  </si>
  <si>
    <t>2.8</t>
  </si>
  <si>
    <t>3.6</t>
  </si>
  <si>
    <t>3.7</t>
  </si>
  <si>
    <t>Назив енергетског субјекта:</t>
  </si>
  <si>
    <t>Особа за контакт:</t>
  </si>
  <si>
    <t>Подаци за контакт:</t>
  </si>
  <si>
    <t>8</t>
  </si>
  <si>
    <t>9</t>
  </si>
  <si>
    <t>Позиција</t>
  </si>
  <si>
    <t>Трошкови материјала за израду</t>
  </si>
  <si>
    <t>Трошкови осталог материјала (режијског)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</si>
  <si>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</si>
  <si>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</si>
  <si>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</si>
  <si>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</si>
  <si>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</si>
  <si>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</si>
  <si>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</si>
  <si>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</si>
  <si>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</si>
  <si>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</si>
  <si>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</si>
  <si>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</si>
  <si>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</si>
  <si>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Скраћенице</t>
  </si>
  <si>
    <t xml:space="preserve">Напомена: </t>
  </si>
  <si>
    <t>Седиште и адреса:</t>
  </si>
  <si>
    <t>Датум обраде:</t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</si>
  <si>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</si>
  <si>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</si>
  <si>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</si>
  <si>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</si>
  <si>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Група рачуна, рачун</t>
  </si>
  <si>
    <t>Агенција за енергетику Републике Србије</t>
  </si>
  <si>
    <t>Година - регулаторни период (т):</t>
  </si>
  <si>
    <t>у 000 дин.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</si>
  <si>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</si>
  <si>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</si>
  <si>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</si>
  <si>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</si>
  <si>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</si>
  <si>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</si>
  <si>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</si>
  <si>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</si>
  <si>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</si>
  <si>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 - XII</t>
  </si>
  <si>
    <t>1.3.1</t>
  </si>
  <si>
    <t>Трошкови набављене електричне енергије (само за сопствене потребе)</t>
  </si>
  <si>
    <t>1.3.2</t>
  </si>
  <si>
    <t>1.3.3</t>
  </si>
  <si>
    <t>Трошкови остале енергије</t>
  </si>
  <si>
    <t xml:space="preserve"> у 000 дин.</t>
  </si>
  <si>
    <t>Износ</t>
  </si>
  <si>
    <t>Оперативни трошкови</t>
  </si>
  <si>
    <t>Трошкови амортизације</t>
  </si>
  <si>
    <t>Трошкови набавке електричне енергије</t>
  </si>
  <si>
    <t>Број лиценце:</t>
  </si>
  <si>
    <t>1.</t>
  </si>
  <si>
    <t>2.</t>
  </si>
  <si>
    <t>3.</t>
  </si>
  <si>
    <t>5.</t>
  </si>
  <si>
    <t>6.</t>
  </si>
  <si>
    <t>7.</t>
  </si>
  <si>
    <t>Опис</t>
  </si>
  <si>
    <t>6</t>
  </si>
  <si>
    <t>Утрошени деривати нафте</t>
  </si>
  <si>
    <t>1.3.4</t>
  </si>
  <si>
    <t>2.8.1</t>
  </si>
  <si>
    <t>Трошкови превоза на радно место и са радног места</t>
  </si>
  <si>
    <t>2.8.2</t>
  </si>
  <si>
    <t>Дневнице и накнаде трошкова на службеном путу</t>
  </si>
  <si>
    <t>2.8.3</t>
  </si>
  <si>
    <t>Отпремнине за одлазак у пензију</t>
  </si>
  <si>
    <t>2.8.4</t>
  </si>
  <si>
    <t>Јубиларне награде</t>
  </si>
  <si>
    <t>2.8.5</t>
  </si>
  <si>
    <t>Трошкови смештаја и исхране на терену</t>
  </si>
  <si>
    <t>2.8.6</t>
  </si>
  <si>
    <t>Помоћ радницима и породици радника</t>
  </si>
  <si>
    <t>2.8.7</t>
  </si>
  <si>
    <t>Стипендије и кредити</t>
  </si>
  <si>
    <t>2.8.8</t>
  </si>
  <si>
    <t>Добровољно пензионо осигурање</t>
  </si>
  <si>
    <t>2.8.9</t>
  </si>
  <si>
    <t>Стимулативне отпремнине</t>
  </si>
  <si>
    <t>2.8.10</t>
  </si>
  <si>
    <t>Остале накнаде трошкова запослених</t>
  </si>
  <si>
    <t>3.2.1</t>
  </si>
  <si>
    <t>ПТТ услуге</t>
  </si>
  <si>
    <t>3.2.2</t>
  </si>
  <si>
    <t>Остали транспортни трошкови</t>
  </si>
  <si>
    <t>Трошкови сајмова</t>
  </si>
  <si>
    <t>3.8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</si>
  <si>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</si>
  <si>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</si>
  <si>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</si>
  <si>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</si>
  <si>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</si>
  <si>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</si>
  <si>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</si>
  <si>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</si>
  <si>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</si>
  <si>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</si>
  <si>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</si>
  <si>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Судски трошкови</t>
  </si>
  <si>
    <t>Остали расходи за штете, казне и пенале</t>
  </si>
  <si>
    <t>Трошкови развоја који се не капитализују</t>
  </si>
  <si>
    <t>3.9</t>
  </si>
  <si>
    <t>3.9.1</t>
  </si>
  <si>
    <t>3.9.2</t>
  </si>
  <si>
    <t>3.9.3</t>
  </si>
  <si>
    <t>3.9.5</t>
  </si>
  <si>
    <t>3.9.7</t>
  </si>
  <si>
    <t>Део резервисањаза накнаде и друге бенифиције запослених који се исплаћује у регулаторном периоду</t>
  </si>
  <si>
    <t>5.1</t>
  </si>
  <si>
    <t>5.1.1</t>
  </si>
  <si>
    <t>5.1.2</t>
  </si>
  <si>
    <t>5.1.3</t>
  </si>
  <si>
    <t>5.1.4</t>
  </si>
  <si>
    <t>5.2</t>
  </si>
  <si>
    <t>5.3</t>
  </si>
  <si>
    <t>5.3.1</t>
  </si>
  <si>
    <t>5.3.2</t>
  </si>
  <si>
    <t>5.3.3</t>
  </si>
  <si>
    <t>5.3.4</t>
  </si>
  <si>
    <t>5.4</t>
  </si>
  <si>
    <t>5.5</t>
  </si>
  <si>
    <t>5.6</t>
  </si>
  <si>
    <t>5.6.1</t>
  </si>
  <si>
    <t>5.6.7</t>
  </si>
  <si>
    <t>5.7</t>
  </si>
  <si>
    <t>5.8</t>
  </si>
  <si>
    <t>5.8.1</t>
  </si>
  <si>
    <t>5.8.2</t>
  </si>
  <si>
    <t>5.8.3</t>
  </si>
  <si>
    <t>5.8.4</t>
  </si>
  <si>
    <t>Инфлација</t>
  </si>
  <si>
    <t>Индекси</t>
  </si>
  <si>
    <t xml:space="preserve"> 5/3</t>
  </si>
  <si>
    <t>УКУПНО (1 + 2 + 3 + 4+5):</t>
  </si>
  <si>
    <t>Амортизација</t>
  </si>
  <si>
    <t>Укупно ОТ + А:</t>
  </si>
  <si>
    <t>Инфл. 2007</t>
  </si>
  <si>
    <t xml:space="preserve"> 11/2 </t>
  </si>
  <si>
    <t xml:space="preserve"> 11/6</t>
  </si>
  <si>
    <t xml:space="preserve"> 11/9</t>
  </si>
  <si>
    <t xml:space="preserve"> 11/10</t>
  </si>
  <si>
    <t xml:space="preserve"> 9/7</t>
  </si>
  <si>
    <t>Табела: ЕЕ-6-3 OПЕРАТИВНИ ТРОШКОВИ (УКУПНО)</t>
  </si>
  <si>
    <t>Табела: ЕЕ-6-3 OПЕРАТИВНИ ТРОШКОВИ (ТРГОВИНА НА ВЕЛИКО)</t>
  </si>
  <si>
    <t>4.1</t>
  </si>
  <si>
    <t>4.1.1</t>
  </si>
  <si>
    <t>4.1.2</t>
  </si>
  <si>
    <t>4.1.3</t>
  </si>
  <si>
    <t>4.1.4</t>
  </si>
  <si>
    <t>4.2</t>
  </si>
  <si>
    <t>4.3</t>
  </si>
  <si>
    <t>4.3.1</t>
  </si>
  <si>
    <t>4.3.2</t>
  </si>
  <si>
    <t>4.3.3</t>
  </si>
  <si>
    <t>4.3.4</t>
  </si>
  <si>
    <t>4.4</t>
  </si>
  <si>
    <t>4.5</t>
  </si>
  <si>
    <t>4.6</t>
  </si>
  <si>
    <t>4.6.1</t>
  </si>
  <si>
    <t>4.6.2</t>
  </si>
  <si>
    <t>4.7</t>
  </si>
  <si>
    <t>4.8</t>
  </si>
  <si>
    <t>4.8.1</t>
  </si>
  <si>
    <t>4.8.2</t>
  </si>
  <si>
    <t>4.8.3</t>
  </si>
  <si>
    <t>4.8.4</t>
  </si>
  <si>
    <t>Јединица
 мере</t>
  </si>
  <si>
    <t>000 дин.</t>
  </si>
  <si>
    <t>%</t>
  </si>
  <si>
    <t>Трошкови коришћења система за дистрибуцију</t>
  </si>
  <si>
    <t>дин/kWh</t>
  </si>
  <si>
    <t>Максимално одобрени приход обрачунат не узимајући у обзир пословну добит</t>
  </si>
  <si>
    <t>Проценат пословне добити</t>
  </si>
  <si>
    <t>Јед. мере</t>
  </si>
  <si>
    <t>MW</t>
  </si>
  <si>
    <t xml:space="preserve">Активна енергија </t>
  </si>
  <si>
    <t>MWh</t>
  </si>
  <si>
    <t>1.2.1</t>
  </si>
  <si>
    <t>1.2.2</t>
  </si>
  <si>
    <t xml:space="preserve">Укупна реактивна енергија </t>
  </si>
  <si>
    <t>Mvarh</t>
  </si>
  <si>
    <t xml:space="preserve">СРЕДЊИ НАПОН (35 kV + 10(20) kV) </t>
  </si>
  <si>
    <t>Средњи напон  -  (35 kV)</t>
  </si>
  <si>
    <t>Број мерних места</t>
  </si>
  <si>
    <t>Снага</t>
  </si>
  <si>
    <t>2.2.1</t>
  </si>
  <si>
    <t>Обрачунска снага</t>
  </si>
  <si>
    <t>2.2.2</t>
  </si>
  <si>
    <t>Прекомерно преузета снага</t>
  </si>
  <si>
    <t>2.3.1</t>
  </si>
  <si>
    <t xml:space="preserve">  - Виша тарифа</t>
  </si>
  <si>
    <t>2.3.2</t>
  </si>
  <si>
    <t xml:space="preserve">  - Нижа тарифа</t>
  </si>
  <si>
    <t>2.4.1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</si>
  <si>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</si>
  <si>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t>2.4.2</t>
  </si>
  <si>
    <r>
      <t>Прекомерна 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</si>
  <si>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Средњи напон  -  (10/20 kV)</t>
  </si>
  <si>
    <t>3.3.1</t>
  </si>
  <si>
    <t>3.3.2</t>
  </si>
  <si>
    <t>3.4.1</t>
  </si>
  <si>
    <t>3.4.2</t>
  </si>
  <si>
    <t>4</t>
  </si>
  <si>
    <t>НИСКИ НАПОН  (0,4 kV I степен)</t>
  </si>
  <si>
    <t>kW</t>
  </si>
  <si>
    <t>5.2.1</t>
  </si>
  <si>
    <t>5.2.2</t>
  </si>
  <si>
    <t>ПОТРОШАЧИ БЕЗ МЕРЕЊА СНАГЕ</t>
  </si>
  <si>
    <t xml:space="preserve">ШИРОКА ПОТРОШЊА </t>
  </si>
  <si>
    <t>6.1</t>
  </si>
  <si>
    <t>ШП - 0,4 kV II степен</t>
  </si>
  <si>
    <t xml:space="preserve"> Једнотарифни</t>
  </si>
  <si>
    <t>6.1.1</t>
  </si>
  <si>
    <t>6.1.2</t>
  </si>
  <si>
    <t xml:space="preserve">     -     Зелена</t>
  </si>
  <si>
    <t xml:space="preserve">     -     Зелена  - јавна и заједн. потрошња</t>
  </si>
  <si>
    <t xml:space="preserve">     -     Плава</t>
  </si>
  <si>
    <t xml:space="preserve">     -     Плава  - јавна и заједн. потрошња</t>
  </si>
  <si>
    <t xml:space="preserve">     -     Црвена</t>
  </si>
  <si>
    <t>Двотарифни</t>
  </si>
  <si>
    <t xml:space="preserve">    -     Зелена</t>
  </si>
  <si>
    <t xml:space="preserve">         - Виша тарифа</t>
  </si>
  <si>
    <t xml:space="preserve">     - ВТ - јавна и заједничка потрошња</t>
  </si>
  <si>
    <t xml:space="preserve">         - Нижа тарифа</t>
  </si>
  <si>
    <t xml:space="preserve">      - НТ - јавна и заједничка потрошња</t>
  </si>
  <si>
    <t xml:space="preserve">                            - Виша тарифа</t>
  </si>
  <si>
    <t xml:space="preserve">                            - Нижа тарифа</t>
  </si>
  <si>
    <t>6.2</t>
  </si>
  <si>
    <t>ШП - домаћинство</t>
  </si>
  <si>
    <t>6.2.1</t>
  </si>
  <si>
    <t>6.2.2</t>
  </si>
  <si>
    <t xml:space="preserve">                     -     Зелена</t>
  </si>
  <si>
    <t xml:space="preserve">                     -     Плава</t>
  </si>
  <si>
    <t xml:space="preserve">                     -     Црвена</t>
  </si>
  <si>
    <t>ДУТ</t>
  </si>
  <si>
    <t>ЈАВНО ОСВЕТЉЕЊЕ</t>
  </si>
  <si>
    <t>Јавна расвета</t>
  </si>
  <si>
    <t>Број мерних/обрачунских места</t>
  </si>
  <si>
    <t>Светлеће рекламе</t>
  </si>
  <si>
    <t>Број рекламних паноа</t>
  </si>
  <si>
    <t>УКУПНО на ниском напону</t>
  </si>
  <si>
    <t>УКУПНО</t>
  </si>
  <si>
    <t>Елементи</t>
  </si>
  <si>
    <t>Једин. мере</t>
  </si>
  <si>
    <t>Количине по месецима и укупно</t>
  </si>
  <si>
    <t>000  динара</t>
  </si>
  <si>
    <t>1.4</t>
  </si>
  <si>
    <t>1.4.1</t>
  </si>
  <si>
    <t>1.4.2</t>
  </si>
  <si>
    <t>Количина електричне енергије за јавно снабдевање</t>
  </si>
  <si>
    <t>Остали приходи</t>
  </si>
  <si>
    <t>Корекциони елемент</t>
  </si>
  <si>
    <t>Табела: ЕЕ-6-6 ТРОШКОВИ КОРИШЋЕЊА СИСТЕМА ЗА ДИСТРИБУЦИЈУ ЕЛЕКТРИЧНЕ ЕНЕРГИЈЕ</t>
  </si>
  <si>
    <t>у 000 динара</t>
  </si>
  <si>
    <t>Редни
број</t>
  </si>
  <si>
    <t>Добици од продаје средстава</t>
  </si>
  <si>
    <t>Приходи по основу накнађених штета</t>
  </si>
  <si>
    <t>Приходи по основу наплаћених трошкова судских спорова</t>
  </si>
  <si>
    <t>4.</t>
  </si>
  <si>
    <t>Други приходи</t>
  </si>
  <si>
    <t>Напоменe:</t>
  </si>
  <si>
    <t>Преузето из преносне мреже</t>
  </si>
  <si>
    <t>Набавка од преноса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</si>
  <si>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</si>
  <si>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</si>
  <si>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Производња сопствених електрана</t>
  </si>
  <si>
    <t>Електране на 35 kV</t>
  </si>
  <si>
    <t xml:space="preserve">Реактивна енергија </t>
  </si>
  <si>
    <t>Електране на 20 i 10 kV</t>
  </si>
  <si>
    <t>8.1</t>
  </si>
  <si>
    <t>8.2</t>
  </si>
  <si>
    <t>Електране на 0.4 kV</t>
  </si>
  <si>
    <t>10</t>
  </si>
  <si>
    <t>11</t>
  </si>
  <si>
    <t>11.1</t>
  </si>
  <si>
    <t>11.2</t>
  </si>
  <si>
    <t>12</t>
  </si>
  <si>
    <t>Остале набавке</t>
  </si>
  <si>
    <t>Расположива активна енергија</t>
  </si>
  <si>
    <t>15</t>
  </si>
  <si>
    <t>Продаја суседним дистрибуцијама</t>
  </si>
  <si>
    <t>16</t>
  </si>
  <si>
    <t>Сопствена потрошња</t>
  </si>
  <si>
    <t>16.1</t>
  </si>
  <si>
    <t xml:space="preserve">  -пословних и других неенергетских објеката</t>
  </si>
  <si>
    <t>16.2</t>
  </si>
  <si>
    <t xml:space="preserve">  -енергетских објеката</t>
  </si>
  <si>
    <t xml:space="preserve">Губици </t>
  </si>
  <si>
    <t>Губици према енергији без купаца на 110 kV</t>
  </si>
  <si>
    <t>Губици према расположивој енергији</t>
  </si>
  <si>
    <t>Продаја потрошачима  -  укупно</t>
  </si>
  <si>
    <t>ВИСОКИ НАПОН - (110kV)</t>
  </si>
  <si>
    <r>
      <t>Реактивна енергија (cos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"/>
        <family val="2"/>
      </rPr>
      <t>≥</t>
    </r>
    <r>
      <rPr>
        <sz val="10"/>
        <color indexed="18"/>
        <rFont val="Arial Narrow"/>
        <family val="2"/>
      </rPr>
      <t>0,95)</t>
    </r>
  </si>
  <si>
    <t>УКУПНО ВН+СН</t>
  </si>
  <si>
    <t>5.4.1</t>
  </si>
  <si>
    <t>5.4.2</t>
  </si>
  <si>
    <t>6.1.3</t>
  </si>
  <si>
    <t>6.1.3.1</t>
  </si>
  <si>
    <t>6.1.3.2</t>
  </si>
  <si>
    <t>6.1.3.3</t>
  </si>
  <si>
    <t>6.1.3.4</t>
  </si>
  <si>
    <t>6.1.3.5</t>
  </si>
  <si>
    <t>6.1.4</t>
  </si>
  <si>
    <t>6.1.5</t>
  </si>
  <si>
    <t>6.1.6</t>
  </si>
  <si>
    <t>6.1.6.1</t>
  </si>
  <si>
    <t>6.1.6.2</t>
  </si>
  <si>
    <t>6.1.6.3</t>
  </si>
  <si>
    <t>6.1.6.4</t>
  </si>
  <si>
    <t>6.1.6.5</t>
  </si>
  <si>
    <t>6.1.6.6</t>
  </si>
  <si>
    <t>6.1.6.7</t>
  </si>
  <si>
    <t>6.1.6.8</t>
  </si>
  <si>
    <t>6.1.6.9</t>
  </si>
  <si>
    <t>6.1.6.10</t>
  </si>
  <si>
    <t>6.1.6.11</t>
  </si>
  <si>
    <t>6.1.6.12</t>
  </si>
  <si>
    <t>6.1.6.13</t>
  </si>
  <si>
    <t>6.2.3</t>
  </si>
  <si>
    <t>6.2.3.1</t>
  </si>
  <si>
    <t>6.2.3.2</t>
  </si>
  <si>
    <t>6.2.3.3</t>
  </si>
  <si>
    <t>6.2.4</t>
  </si>
  <si>
    <t>6.2.5</t>
  </si>
  <si>
    <t>6.2.5.1</t>
  </si>
  <si>
    <t>6.2.5.2</t>
  </si>
  <si>
    <t>6.2.5.3</t>
  </si>
  <si>
    <t>6.2.5.4</t>
  </si>
  <si>
    <t>6.2.5.5</t>
  </si>
  <si>
    <t>6.2.5.6</t>
  </si>
  <si>
    <t>6.2.5.7</t>
  </si>
  <si>
    <t>6.2.5.8</t>
  </si>
  <si>
    <t>6.2.5.9</t>
  </si>
  <si>
    <t>6.3</t>
  </si>
  <si>
    <t>6.3.1</t>
  </si>
  <si>
    <r>
      <t>Обрачунска снага</t>
    </r>
    <r>
      <rPr>
        <sz val="10"/>
        <color indexed="10"/>
        <rFont val="Arial Narrow"/>
        <family val="2"/>
      </rPr>
      <t xml:space="preserve"> -води се са двотарифним</t>
    </r>
  </si>
  <si>
    <t>6.3.2</t>
  </si>
  <si>
    <t>6.3.3</t>
  </si>
  <si>
    <t>6.3.3.1</t>
  </si>
  <si>
    <t>6.3.3.2</t>
  </si>
  <si>
    <t>6.3.3.3</t>
  </si>
  <si>
    <t>7.1</t>
  </si>
  <si>
    <t>7.1.1</t>
  </si>
  <si>
    <t>7.1.2</t>
  </si>
  <si>
    <t>7.2</t>
  </si>
  <si>
    <t>7.2.1</t>
  </si>
  <si>
    <t>7.2.2</t>
  </si>
  <si>
    <t>Разлика</t>
  </si>
  <si>
    <t>Трошкови закупа пословног простора</t>
  </si>
  <si>
    <t>Сви остали трошкови закупа</t>
  </si>
  <si>
    <t>4.1.5</t>
  </si>
  <si>
    <t>Трошкови адвокадских услуга</t>
  </si>
  <si>
    <t>4.2.1</t>
  </si>
  <si>
    <t>4.2.2</t>
  </si>
  <si>
    <t>Набавка од матичног предузећа</t>
  </si>
  <si>
    <t>Набавка од повлашћених произвођача</t>
  </si>
  <si>
    <t>1.5</t>
  </si>
  <si>
    <t>р.б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</si>
  <si>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</si>
  <si>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</si>
  <si>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</si>
  <si>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</si>
  <si>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</si>
  <si>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>Електране на сунчану енергију</t>
  </si>
  <si>
    <t xml:space="preserve">    Електране на сунчану енергију на тлу</t>
  </si>
  <si>
    <t xml:space="preserve">    Електране на сунчану енергију на објектима</t>
  </si>
  <si>
    <t>Електране на геотермалну енергију</t>
  </si>
  <si>
    <t>Ел. са комбин. произ. на фосилна горива</t>
  </si>
  <si>
    <t>Електране на отпад</t>
  </si>
  <si>
    <t>1.6</t>
  </si>
  <si>
    <t>1.7</t>
  </si>
  <si>
    <t>1.8</t>
  </si>
  <si>
    <t>1.9</t>
  </si>
  <si>
    <t>1.6.1</t>
  </si>
  <si>
    <t>1.6.2</t>
  </si>
  <si>
    <t xml:space="preserve">Трошкови набављене електричне енергије јавног снабдевача од повлашћених произвођача </t>
  </si>
  <si>
    <t xml:space="preserve">Количина набављене електричне енергије јавног снабдевача од повлашћених произвођача </t>
  </si>
  <si>
    <t>Јединица мере</t>
  </si>
  <si>
    <t>Укупно продата ел. ен. крајњим купцима у Србији</t>
  </si>
  <si>
    <t>Пондерисана просечна цена ел. ен. набављене од повлашћених произвођача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</si>
  <si>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</si>
  <si>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</si>
  <si>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</si>
  <si>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</si>
  <si>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ЕЕ-6-1</t>
  </si>
  <si>
    <t>Електронски</t>
  </si>
  <si>
    <t>ЕЕ-6-2</t>
  </si>
  <si>
    <t>ЕЕ-6-3</t>
  </si>
  <si>
    <t>OПЕРАТИВНИ ТРОШКОВИ</t>
  </si>
  <si>
    <t>ЕЕ-6-4</t>
  </si>
  <si>
    <t>ТРОШКОВИ АМОРТИЗАЦИЈЕ</t>
  </si>
  <si>
    <t>ЕЕ-6-6</t>
  </si>
  <si>
    <t>ТРОШКОВИ КОРИШЋЕЊА СИСТЕМА ЗА ДИСТРИБУЦИЈУ ЕЛЕКТРИЧНЕ ЕНЕРГИЈЕ</t>
  </si>
  <si>
    <t>ЕЕ-6-7</t>
  </si>
  <si>
    <t>ЕЕ-6-8</t>
  </si>
  <si>
    <t>ОСТАЛИ ПРИХОДИ</t>
  </si>
  <si>
    <t>ЕЕ-6-9</t>
  </si>
  <si>
    <t>ЕЕ-6-10</t>
  </si>
  <si>
    <t>Редни
 број</t>
  </si>
  <si>
    <t>Трошкови резервних делова</t>
  </si>
  <si>
    <t>Трошкови једнократног отписа алата и инвентара</t>
  </si>
  <si>
    <t>УКУПНО (1 + 2 + 3 + 4 + 5):</t>
  </si>
  <si>
    <t>Тражени подаци се уносе у ћелије обојене жутом бојом.</t>
  </si>
  <si>
    <t>Приход јавног снабдевача по основу накнаде за подстицај (1.* 2.)</t>
  </si>
  <si>
    <t>Електрична енергија - економско-финансијски подаци</t>
  </si>
  <si>
    <t>оправданих трошкова и осталих прихода.</t>
  </si>
  <si>
    <t>Тарифе</t>
  </si>
  <si>
    <t>Снабдевач (Име снабдевача)</t>
  </si>
  <si>
    <t>Приход јавног снабдевача по основу накнаде за подстицај (само информативно)</t>
  </si>
  <si>
    <t xml:space="preserve">Трошкови набавке електричне енергије за јавно снабдевање </t>
  </si>
  <si>
    <t>Трошак набавке електричне енергије од матичног предузећа</t>
  </si>
  <si>
    <t>Пондерисана просечна цена набављене електричне енергије за јавно снабдевање (2 /1)</t>
  </si>
  <si>
    <t>Оправдан трошак набавке од повлашћених произвођача</t>
  </si>
  <si>
    <t>Табела: ЕЕ-6-1 ОПРАВДАН ПРИХОД</t>
  </si>
  <si>
    <t>ОПРАВДАН ПРИХОД</t>
  </si>
  <si>
    <t>ОСТВАРЕНА НАБАВКА ЕЛЕКТРИЧНЕ ЕНЕРГИЈЕ</t>
  </si>
  <si>
    <t>ОСТВАРЕНА НАБАВКА ЕЛЕКТРИЧНЕ ЕНЕРГИЈЕ ОД ПОВЛАШЋЕНИХ ПРОИЗВОЂАЧА</t>
  </si>
  <si>
    <t>Укупно (1 + 2 + 3 + 4)</t>
  </si>
  <si>
    <t>% извршења наплатног задатка</t>
  </si>
  <si>
    <t>Наплаћена фактурисана реализација</t>
  </si>
  <si>
    <t>% наплате фактурисане реализације</t>
  </si>
  <si>
    <t>КОРЕКЦИОНИ ЕЛЕМЕНТ У РЕГУЛАТОРНОМ ПЕРИОДУ</t>
  </si>
  <si>
    <t>ОСТВАРЕНА НАПЛАТА У РЕГУЛАТОРНОМ ПЕРИОДУ</t>
  </si>
  <si>
    <t>Наплатни задатак</t>
  </si>
  <si>
    <t>Остварена наплата</t>
  </si>
  <si>
    <t>Фактурисана реализација</t>
  </si>
  <si>
    <t>р.б.</t>
  </si>
  <si>
    <t>Табела: ЕЕ-6-8  ОСТАЛИ ПРИХОДИ</t>
  </si>
  <si>
    <t>Табела: ЕЕ-6-10 ОСТВАРЕНА НАПЛАТА У РЕГУЛАТОРНОМ ПЕРИОДУ</t>
  </si>
  <si>
    <t>Измерена месечна максимална снага</t>
  </si>
  <si>
    <t>Одобрена снага за обрачун приступа</t>
  </si>
  <si>
    <t>КУПЦИ БЕЗ МЕРЕЊА СНАГЕ</t>
  </si>
  <si>
    <t>ШП - Комерцијала и остали (0,4 kV II степен)</t>
  </si>
  <si>
    <t xml:space="preserve">     -     јавна и заједничка потрошња</t>
  </si>
  <si>
    <t xml:space="preserve">     -     остала комерцијална потрошња</t>
  </si>
  <si>
    <t xml:space="preserve">    - Виша тарифа</t>
  </si>
  <si>
    <t xml:space="preserve">       - јавна и заједничка потрошња</t>
  </si>
  <si>
    <t xml:space="preserve">       - остала комерцијална потрошња</t>
  </si>
  <si>
    <t xml:space="preserve">    - Нижа тарифа</t>
  </si>
  <si>
    <t>Управљана потрошња</t>
  </si>
  <si>
    <t>НА НИСКОМ НАПОНУ БЕЗ ЈО</t>
  </si>
  <si>
    <t>2.1.1</t>
  </si>
  <si>
    <t>2.1.2</t>
  </si>
  <si>
    <t>2.1.3</t>
  </si>
  <si>
    <t>2.1.3.1</t>
  </si>
  <si>
    <t>2.1.3.2</t>
  </si>
  <si>
    <t>2.1.4</t>
  </si>
  <si>
    <t>2.1.6</t>
  </si>
  <si>
    <t>2.1.6.1</t>
  </si>
  <si>
    <t>2.1.6.2</t>
  </si>
  <si>
    <t>2.1.6.3</t>
  </si>
  <si>
    <t>2.1.6.6</t>
  </si>
  <si>
    <t>2.2.3</t>
  </si>
  <si>
    <t>2.2.4</t>
  </si>
  <si>
    <t>2.2.6</t>
  </si>
  <si>
    <t>2.2.6.1</t>
  </si>
  <si>
    <t>2.2.6.2</t>
  </si>
  <si>
    <t>2.2.7</t>
  </si>
  <si>
    <t>2.2.8</t>
  </si>
  <si>
    <t>2.2.9</t>
  </si>
  <si>
    <t>2.2.9.1</t>
  </si>
  <si>
    <t>2.2.9.2</t>
  </si>
  <si>
    <t>2.2.10</t>
  </si>
  <si>
    <t>2.2.11</t>
  </si>
  <si>
    <t>2.2.12</t>
  </si>
  <si>
    <t>2.1.5</t>
  </si>
  <si>
    <t>2.2.5</t>
  </si>
  <si>
    <t>2.1.6.4</t>
  </si>
  <si>
    <t>2.1.6.5</t>
  </si>
  <si>
    <t>2.6.1</t>
  </si>
  <si>
    <t>2.6.2</t>
  </si>
  <si>
    <t>2.9</t>
  </si>
  <si>
    <t>2.10</t>
  </si>
  <si>
    <t>Остале</t>
  </si>
  <si>
    <t>1.10</t>
  </si>
  <si>
    <t>Снабдевач који обавља улогу:</t>
  </si>
  <si>
    <t>Гарантовано снабдевање електричном енергијом</t>
  </si>
  <si>
    <t>Трошкови коришћења система за дистрибуцију за потребе Гарантованог снабдевања (обухватају и трошкове преноса за купце чији су објекти повезани на дистрибутивни систем)</t>
  </si>
  <si>
    <t>Трошкови коришћења система за дистрибуцију за потребе Гарантованог снабдевања (обухватају и трошкове преноса за купце чији су објекти повезани на дистрибутивни систем) евидентирају се на конту:</t>
  </si>
  <si>
    <t>КУПЦИ СА МЕРЕЊЕМ СНАГЕ</t>
  </si>
  <si>
    <t xml:space="preserve"> 1.1</t>
  </si>
  <si>
    <t xml:space="preserve"> 1.1.1</t>
  </si>
  <si>
    <t xml:space="preserve"> 1.1.2</t>
  </si>
  <si>
    <t xml:space="preserve"> 1.1.3</t>
  </si>
  <si>
    <t xml:space="preserve"> 1.2</t>
  </si>
  <si>
    <t xml:space="preserve"> 1.2.1</t>
  </si>
  <si>
    <t xml:space="preserve"> 1.2.2</t>
  </si>
  <si>
    <t xml:space="preserve"> 1.3</t>
  </si>
  <si>
    <t xml:space="preserve"> 1.3.1</t>
  </si>
  <si>
    <t xml:space="preserve"> 1.3.2</t>
  </si>
  <si>
    <t>УКУПНО НА НИСКОМ НАПОНУ СА ЈО</t>
  </si>
  <si>
    <t>ОТт</t>
  </si>
  <si>
    <t>Ат</t>
  </si>
  <si>
    <t>НЕЕт</t>
  </si>
  <si>
    <t>ТДт</t>
  </si>
  <si>
    <t>Пословна добит Гарантованог снабдевача</t>
  </si>
  <si>
    <t>ПДт</t>
  </si>
  <si>
    <t>ОПт</t>
  </si>
  <si>
    <t>КЕт</t>
  </si>
  <si>
    <t>Максимално одобрени приход (1. + 2. + 3. + 4. + 5. - 6. + 7.)</t>
  </si>
  <si>
    <t>МОПт</t>
  </si>
  <si>
    <t>Максимално одобрени приход (1. + 2. + 3. + 4. + 5. - 6. +7.)</t>
  </si>
  <si>
    <t>Пословна добит гарантованог снабдевача</t>
  </si>
  <si>
    <t>Конто</t>
  </si>
  <si>
    <t>Табела: ЕЕ-6-2 OПЕРАТИВНИ ТРОШКОВИ</t>
  </si>
  <si>
    <t>Табела: ЕЕ-6-3 ТРОШКОВИ АМОРТИЗАЦИЈЕ</t>
  </si>
  <si>
    <t>Средства која су у функцији обављања енергетске делатности
Гарантованог снабдевања електричном енергијом</t>
  </si>
  <si>
    <t xml:space="preserve">Трошкови амортизације постојећих средстава у регулаторном периоду
АПСт </t>
  </si>
  <si>
    <t>Процењени корисни век средстава која ће бити активирана у регулаторном периоду 
(у годинама)</t>
  </si>
  <si>
    <t>Вредност активираних средстава у регулаторном периоду</t>
  </si>
  <si>
    <t>Трошкови амортизације средстава која ће бити активирана у регулаторном периоду 
ААСт</t>
  </si>
  <si>
    <r>
      <t>Укупни трошкови амортизације у регулаторном периоду 
А</t>
    </r>
    <r>
      <rPr>
        <vertAlign val="subscript"/>
        <sz val="10"/>
        <color indexed="18"/>
        <rFont val="Arial Narrow"/>
        <family val="2"/>
      </rPr>
      <t>т</t>
    </r>
  </si>
  <si>
    <t>6 (5 * 50% / 4)</t>
  </si>
  <si>
    <t>7 (3 + 6)</t>
  </si>
  <si>
    <t>Грађевински објекти</t>
  </si>
  <si>
    <t>1.1.</t>
  </si>
  <si>
    <t>Пословни простор</t>
  </si>
  <si>
    <t>1.1.1.</t>
  </si>
  <si>
    <t>1.1.2.</t>
  </si>
  <si>
    <t>1.1.3.</t>
  </si>
  <si>
    <t>1.2.</t>
  </si>
  <si>
    <t>Остало</t>
  </si>
  <si>
    <t>1.2.1.</t>
  </si>
  <si>
    <t>1.2.2.</t>
  </si>
  <si>
    <t>1.2.3.</t>
  </si>
  <si>
    <t>Постројења и опрема</t>
  </si>
  <si>
    <t>2.1.</t>
  </si>
  <si>
    <t>Возила</t>
  </si>
  <si>
    <t>2.1.1.</t>
  </si>
  <si>
    <t>2.1.2.</t>
  </si>
  <si>
    <t>2.1.3.</t>
  </si>
  <si>
    <t>2.2.</t>
  </si>
  <si>
    <t>Рачунарска опрема</t>
  </si>
  <si>
    <t>2.2.1.</t>
  </si>
  <si>
    <t>2.2.2.</t>
  </si>
  <si>
    <t>2.2.3.</t>
  </si>
  <si>
    <t>2.3.</t>
  </si>
  <si>
    <t>2.3.1.</t>
  </si>
  <si>
    <t>2.3.2.</t>
  </si>
  <si>
    <t>2.3.3.</t>
  </si>
  <si>
    <t>Остале некретнине, постројења и опрема</t>
  </si>
  <si>
    <t>3.1.</t>
  </si>
  <si>
    <t>3.2.</t>
  </si>
  <si>
    <t>3.3.</t>
  </si>
  <si>
    <t>Укупно некретнине, постројења и опрема (1 + 2 + 3)</t>
  </si>
  <si>
    <t>Улагања у развој</t>
  </si>
  <si>
    <t>Концесије, патенти, лиценце и слична права</t>
  </si>
  <si>
    <t>Остала нематеријална улагања</t>
  </si>
  <si>
    <t>Укупно нематеријална улагања (4 + 5 + 6 + 7)</t>
  </si>
  <si>
    <t>Укупно (I)+(II)</t>
  </si>
  <si>
    <t>Табела: ЕЕ-6-4 ОСТВАРЕНА НАБАВКА ЕЛЕКТРИЧНЕ ЕНЕРГИЈЕ</t>
  </si>
  <si>
    <t>Табела: ЕЕ-6-5 ОСТВАРЕНА НАБАВКА ЕЛЕКТРИЧНЕ ЕНЕРГИЈЕ ОД ПОВЛАШЋЕНИХ ПРОИЗВОЂАЧА</t>
  </si>
  <si>
    <t>Табела: ЕЕ-6-7 ПОСЛОВНА ДОБИТ ГАРАНТОВАНОГ СНАБДЕВАЧА</t>
  </si>
  <si>
    <t xml:space="preserve">Пословна добит Гарантованог снабдевача </t>
  </si>
  <si>
    <t xml:space="preserve">Табела: ЕЕ-6-9 КОРЕКЦИОНИ ЕЛЕМЕНТ У ПРЕТХОДНОМ РЕГУЛАТОРНОМ ПЕРИОДУ (Т-1) </t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</si>
  <si>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т-1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</si>
  <si>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>)</t>
    </r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</si>
  <si>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т-1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</si>
  <si>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т-1</t>
    </r>
  </si>
  <si>
    <r>
      <t>ОТ</t>
    </r>
    <r>
      <rPr>
        <vertAlign val="subscript"/>
        <sz val="10"/>
        <color indexed="18"/>
        <rFont val="Arial Narrow"/>
        <family val="2"/>
      </rPr>
      <t>т-1</t>
    </r>
  </si>
  <si>
    <r>
      <t>А</t>
    </r>
    <r>
      <rPr>
        <vertAlign val="subscript"/>
        <sz val="10"/>
        <color indexed="18"/>
        <rFont val="Arial Narrow"/>
        <family val="2"/>
      </rPr>
      <t>т-1</t>
    </r>
  </si>
  <si>
    <r>
      <t>НЕЕ</t>
    </r>
    <r>
      <rPr>
        <vertAlign val="subscript"/>
        <sz val="10"/>
        <color indexed="18"/>
        <rFont val="Arial Narrow"/>
        <family val="2"/>
      </rPr>
      <t>т-1</t>
    </r>
  </si>
  <si>
    <r>
      <t>ТД</t>
    </r>
    <r>
      <rPr>
        <vertAlign val="subscript"/>
        <sz val="10"/>
        <color indexed="18"/>
        <rFont val="Arial Narrow"/>
        <family val="2"/>
      </rPr>
      <t>т-1</t>
    </r>
  </si>
  <si>
    <r>
      <t>ПД</t>
    </r>
    <r>
      <rPr>
        <vertAlign val="subscript"/>
        <sz val="10"/>
        <color indexed="18"/>
        <rFont val="Arial Narrow"/>
        <family val="2"/>
      </rPr>
      <t>т-1</t>
    </r>
  </si>
  <si>
    <r>
      <t>ОП</t>
    </r>
    <r>
      <rPr>
        <vertAlign val="subscript"/>
        <sz val="10"/>
        <color indexed="18"/>
        <rFont val="Arial Narrow"/>
        <family val="2"/>
      </rPr>
      <t>т-1</t>
    </r>
  </si>
  <si>
    <r>
      <t>КЕ</t>
    </r>
    <r>
      <rPr>
        <vertAlign val="subscript"/>
        <sz val="10"/>
        <color indexed="18"/>
        <rFont val="Arial Narrow"/>
        <family val="2"/>
      </rPr>
      <t>т-1</t>
    </r>
  </si>
  <si>
    <t>8.</t>
  </si>
  <si>
    <r>
      <t>МОП</t>
    </r>
    <r>
      <rPr>
        <vertAlign val="subscript"/>
        <sz val="10"/>
        <color indexed="18"/>
        <rFont val="Arial Narrow"/>
        <family val="2"/>
      </rPr>
      <t>т-1</t>
    </r>
  </si>
  <si>
    <t>1) Обрачун корекционог елемента за период т-2 или т-1, односно претходне периоде за које корекција није извршена, зависи од тога којим подацима располаже</t>
  </si>
  <si>
    <t>енергетски субјект у моменту подношења захтева за давање мишљења на цене.</t>
  </si>
  <si>
    <r>
      <t>2) У колону "Оправдан приход ОППР</t>
    </r>
    <r>
      <rPr>
        <vertAlign val="subscript"/>
        <sz val="10"/>
        <color indexed="18"/>
        <rFont val="Arial Narrow"/>
        <family val="2"/>
      </rPr>
      <t>т-1</t>
    </r>
    <r>
      <rPr>
        <sz val="10"/>
        <color indexed="18"/>
        <rFont val="Arial Narrow"/>
        <family val="2"/>
      </rPr>
      <t xml:space="preserve">" уносе се оправдане остварене вредности утвређене на основу остварених енергетских величина и вредности </t>
    </r>
  </si>
  <si>
    <t xml:space="preserve">3) У колону "Остварено ОПРт-1" уноси се износ оствареног прихода - фактурисана реализација (без ПДВ). Извор податка је БУ за делатност Гарантованог снабдевања ел. енергијом. </t>
  </si>
  <si>
    <t>У случају да се регулисане цене нису примењивале од почетка првог регулаторног периода остварени приход у том периоду обрачунава се применом регулисаних цена.</t>
  </si>
  <si>
    <t>1.8.2015.</t>
  </si>
  <si>
    <t>1.10.2016.</t>
  </si>
  <si>
    <t xml:space="preserve">Прих БУ </t>
  </si>
  <si>
    <t xml:space="preserve"> ЕЕ-6-5</t>
  </si>
  <si>
    <t>ПОСЛОВНА ДОБИТ ГАРАНТОВАНОГ СНАБДЕВАЧА</t>
  </si>
</sst>
</file>

<file path=xl/styles.xml><?xml version="1.0" encoding="utf-8"?>
<styleSheet xmlns="http://schemas.openxmlformats.org/spreadsheetml/2006/main">
  <numFmts count="6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;[Red]#,##0"/>
    <numFmt numFmtId="181" formatCode="0_)"/>
    <numFmt numFmtId="182" formatCode="General_)"/>
    <numFmt numFmtId="183" formatCode="0.0%"/>
    <numFmt numFmtId="184" formatCode="[$-81A]d\.\ mmmm\ yyyy"/>
    <numFmt numFmtId="185" formatCode="dd/m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0.000%"/>
    <numFmt numFmtId="199" formatCode="0.0000%"/>
    <numFmt numFmtId="200" formatCode="0.00000%"/>
    <numFmt numFmtId="201" formatCode="0.000000%"/>
    <numFmt numFmtId="202" formatCode="#,##0.0"/>
    <numFmt numFmtId="203" formatCode="0.000"/>
    <numFmt numFmtId="204" formatCode="#,##0.000"/>
    <numFmt numFmtId="205" formatCode="0.0"/>
    <numFmt numFmtId="206" formatCode="0.0000"/>
    <numFmt numFmtId="207" formatCode="0.00000"/>
    <numFmt numFmtId="208" formatCode="0.000000"/>
    <numFmt numFmtId="209" formatCode="[$-409]h:mm:ss\ AM/PM"/>
    <numFmt numFmtId="210" formatCode="[$-409]dddd\,\ mmmm\ dd\,\ yyyy"/>
    <numFmt numFmtId="211" formatCode="#,##0.0000"/>
    <numFmt numFmtId="212" formatCode="###\ ###\ ###\ ###"/>
    <numFmt numFmtId="213" formatCode="0E+00"/>
    <numFmt numFmtId="214" formatCode="dd\.mm\.yyyy;@"/>
    <numFmt numFmtId="215" formatCode="00000"/>
    <numFmt numFmtId="216" formatCode="0.0_);\(0.0\)"/>
    <numFmt numFmtId="217" formatCode="m/d/yy;@"/>
    <numFmt numFmtId="218" formatCode="mmm\-yyyy"/>
    <numFmt numFmtId="219" formatCode="[$-241A]d\.\ mmmm\ yyyy"/>
  </numFmts>
  <fonts count="4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vertAlign val="subscript"/>
      <sz val="10"/>
      <color indexed="1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sz val="10"/>
      <color indexed="18"/>
      <name val="Symbol"/>
      <family val="1"/>
    </font>
    <font>
      <b/>
      <sz val="8"/>
      <color indexed="18"/>
      <name val="Arial Narrow"/>
      <family val="2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sz val="12"/>
      <color indexed="18"/>
      <name val="Arial Narrow"/>
      <family val="2"/>
    </font>
    <font>
      <sz val="10"/>
      <color rgb="FF000099"/>
      <name val="Arial Narrow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2"/>
      <color rgb="FF00008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>
      <left style="double"/>
      <right style="double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hair"/>
    </border>
    <border>
      <left style="thin"/>
      <right style="double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181" fontId="4" fillId="0" borderId="12" xfId="73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Alignment="1">
      <alignment vertical="center"/>
    </xf>
    <xf numFmtId="0" fontId="4" fillId="24" borderId="0" xfId="0" applyFont="1" applyFill="1" applyAlignment="1">
      <alignment/>
    </xf>
    <xf numFmtId="3" fontId="4" fillId="22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2" fontId="4" fillId="0" borderId="0" xfId="0" applyNumberFormat="1" applyFont="1" applyFill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3" fontId="4" fillId="22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22" borderId="0" xfId="0" applyFont="1" applyFill="1" applyAlignment="1" applyProtection="1">
      <alignment horizontal="center"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81" fontId="4" fillId="0" borderId="18" xfId="73" applyNumberFormat="1" applyFont="1" applyFill="1" applyBorder="1" applyAlignment="1" applyProtection="1">
      <alignment horizontal="center" vertical="center" wrapText="1"/>
      <protection/>
    </xf>
    <xf numFmtId="181" fontId="4" fillId="0" borderId="30" xfId="73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9" fontId="28" fillId="0" borderId="21" xfId="0" applyNumberFormat="1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3" fontId="28" fillId="0" borderId="18" xfId="0" applyNumberFormat="1" applyFont="1" applyFill="1" applyBorder="1" applyAlignment="1" applyProtection="1">
      <alignment horizontal="right" vertical="center" wrapText="1"/>
      <protection/>
    </xf>
    <xf numFmtId="3" fontId="28" fillId="0" borderId="33" xfId="0" applyNumberFormat="1" applyFont="1" applyFill="1" applyBorder="1" applyAlignment="1" applyProtection="1">
      <alignment horizontal="right" vertical="center" wrapText="1"/>
      <protection/>
    </xf>
    <xf numFmtId="3" fontId="28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34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49" fontId="4" fillId="0" borderId="37" xfId="0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 wrapText="1"/>
      <protection/>
    </xf>
    <xf numFmtId="3" fontId="4" fillId="22" borderId="38" xfId="0" applyNumberFormat="1" applyFont="1" applyFill="1" applyBorder="1" applyAlignment="1" applyProtection="1">
      <alignment vertical="center" wrapText="1"/>
      <protection/>
    </xf>
    <xf numFmtId="3" fontId="4" fillId="0" borderId="38" xfId="0" applyNumberFormat="1" applyFont="1" applyFill="1" applyBorder="1" applyAlignment="1" applyProtection="1">
      <alignment horizontal="right" vertical="center" wrapText="1"/>
      <protection/>
    </xf>
    <xf numFmtId="3" fontId="4" fillId="22" borderId="38" xfId="0" applyNumberFormat="1" applyFont="1" applyFill="1" applyBorder="1" applyAlignment="1" applyProtection="1">
      <alignment horizontal="right" vertical="center" wrapText="1"/>
      <protection/>
    </xf>
    <xf numFmtId="3" fontId="4" fillId="22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9" fontId="28" fillId="0" borderId="40" xfId="0" applyNumberFormat="1" applyFont="1" applyFill="1" applyBorder="1" applyAlignment="1" applyProtection="1">
      <alignment vertical="center"/>
      <protection/>
    </xf>
    <xf numFmtId="0" fontId="28" fillId="0" borderId="41" xfId="0" applyFont="1" applyFill="1" applyBorder="1" applyAlignment="1" applyProtection="1">
      <alignment vertical="center"/>
      <protection/>
    </xf>
    <xf numFmtId="0" fontId="28" fillId="0" borderId="42" xfId="0" applyFont="1" applyBorder="1" applyAlignment="1">
      <alignment vertical="center" wrapText="1"/>
    </xf>
    <xf numFmtId="3" fontId="28" fillId="0" borderId="41" xfId="0" applyNumberFormat="1" applyFont="1" applyFill="1" applyBorder="1" applyAlignment="1" applyProtection="1">
      <alignment vertical="center" wrapText="1"/>
      <protection/>
    </xf>
    <xf numFmtId="3" fontId="28" fillId="0" borderId="41" xfId="0" applyNumberFormat="1" applyFont="1" applyFill="1" applyBorder="1" applyAlignment="1" applyProtection="1">
      <alignment horizontal="right" vertical="center"/>
      <protection/>
    </xf>
    <xf numFmtId="3" fontId="28" fillId="0" borderId="43" xfId="0" applyNumberFormat="1" applyFont="1" applyFill="1" applyBorder="1" applyAlignment="1" applyProtection="1">
      <alignment horizontal="right" vertical="center"/>
      <protection/>
    </xf>
    <xf numFmtId="3" fontId="4" fillId="22" borderId="0" xfId="0" applyNumberFormat="1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/>
      <protection/>
    </xf>
    <xf numFmtId="0" fontId="0" fillId="0" borderId="0" xfId="59" applyFill="1">
      <alignment/>
      <protection/>
    </xf>
    <xf numFmtId="0" fontId="4" fillId="0" borderId="0" xfId="59" applyFont="1" applyFill="1" applyAlignment="1">
      <alignment horizontal="left" vertical="center"/>
      <protection/>
    </xf>
    <xf numFmtId="0" fontId="4" fillId="0" borderId="0" xfId="59" applyFont="1" applyFill="1" applyAlignment="1">
      <alignment horizontal="left"/>
      <protection/>
    </xf>
    <xf numFmtId="0" fontId="0" fillId="0" borderId="0" xfId="59">
      <alignment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81" fontId="4" fillId="0" borderId="12" xfId="73" applyNumberFormat="1" applyFont="1" applyFill="1" applyBorder="1" applyAlignment="1" applyProtection="1">
      <alignment horizontal="center" vertical="center"/>
      <protection/>
    </xf>
    <xf numFmtId="0" fontId="0" fillId="0" borderId="0" xfId="59" applyAlignment="1">
      <alignment vertical="center" wrapText="1"/>
      <protection/>
    </xf>
    <xf numFmtId="49" fontId="4" fillId="0" borderId="22" xfId="59" applyNumberFormat="1" applyFont="1" applyFill="1" applyBorder="1" applyAlignment="1">
      <alignment horizontal="center" vertical="center" wrapText="1"/>
      <protection/>
    </xf>
    <xf numFmtId="0" fontId="4" fillId="24" borderId="15" xfId="59" applyFont="1" applyFill="1" applyBorder="1" applyAlignment="1">
      <alignment vertical="center" wrapText="1"/>
      <protection/>
    </xf>
    <xf numFmtId="49" fontId="4" fillId="0" borderId="26" xfId="59" applyNumberFormat="1" applyFont="1" applyFill="1" applyBorder="1" applyAlignment="1">
      <alignment horizontal="center" vertical="center" wrapText="1"/>
      <protection/>
    </xf>
    <xf numFmtId="0" fontId="4" fillId="24" borderId="14" xfId="59" applyFont="1" applyFill="1" applyBorder="1" applyAlignment="1">
      <alignment vertical="center" wrapText="1"/>
      <protection/>
    </xf>
    <xf numFmtId="49" fontId="4" fillId="0" borderId="44" xfId="59" applyNumberFormat="1" applyFont="1" applyFill="1" applyBorder="1" applyAlignment="1">
      <alignment horizontal="center" vertical="center" wrapText="1"/>
      <protection/>
    </xf>
    <xf numFmtId="0" fontId="4" fillId="24" borderId="45" xfId="59" applyFont="1" applyFill="1" applyBorder="1" applyAlignment="1">
      <alignment vertical="center" wrapText="1"/>
      <protection/>
    </xf>
    <xf numFmtId="0" fontId="4" fillId="0" borderId="10" xfId="65" applyFont="1" applyBorder="1" applyAlignment="1">
      <alignment horizontal="right" vertical="center"/>
      <protection/>
    </xf>
    <xf numFmtId="0" fontId="4" fillId="0" borderId="46" xfId="65" applyFont="1" applyBorder="1" applyAlignment="1">
      <alignment horizontal="center" vertical="center"/>
      <protection/>
    </xf>
    <xf numFmtId="0" fontId="4" fillId="0" borderId="46" xfId="65" applyFont="1" applyFill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47" xfId="65" applyFont="1" applyBorder="1" applyAlignment="1">
      <alignment vertical="center" wrapText="1"/>
      <protection/>
    </xf>
    <xf numFmtId="3" fontId="4" fillId="0" borderId="19" xfId="65" applyNumberFormat="1" applyFont="1" applyBorder="1" applyAlignment="1">
      <alignment vertical="center"/>
      <protection/>
    </xf>
    <xf numFmtId="0" fontId="4" fillId="0" borderId="48" xfId="65" applyFont="1" applyBorder="1" applyAlignment="1">
      <alignment vertical="center" wrapText="1"/>
      <protection/>
    </xf>
    <xf numFmtId="3" fontId="4" fillId="0" borderId="36" xfId="65" applyNumberFormat="1" applyFont="1" applyBorder="1" applyAlignment="1">
      <alignment vertical="center"/>
      <protection/>
    </xf>
    <xf numFmtId="181" fontId="4" fillId="24" borderId="49" xfId="73" applyNumberFormat="1" applyFont="1" applyFill="1" applyBorder="1" applyAlignment="1" applyProtection="1">
      <alignment horizontal="center" vertical="center" wrapText="1"/>
      <protection/>
    </xf>
    <xf numFmtId="0" fontId="4" fillId="0" borderId="50" xfId="65" applyFont="1" applyBorder="1" applyAlignment="1">
      <alignment horizontal="center" vertical="center"/>
      <protection/>
    </xf>
    <xf numFmtId="3" fontId="4" fillId="0" borderId="45" xfId="65" applyNumberFormat="1" applyFont="1" applyFill="1" applyBorder="1" applyAlignment="1" applyProtection="1">
      <alignment vertical="center"/>
      <protection locked="0"/>
    </xf>
    <xf numFmtId="49" fontId="4" fillId="22" borderId="51" xfId="74" applyNumberFormat="1" applyFont="1" applyFill="1" applyBorder="1" applyAlignment="1" applyProtection="1">
      <alignment horizontal="center" vertical="center"/>
      <protection locked="0"/>
    </xf>
    <xf numFmtId="0" fontId="4" fillId="24" borderId="15" xfId="65" applyFont="1" applyFill="1" applyBorder="1" applyAlignment="1">
      <alignment horizontal="center"/>
      <protection/>
    </xf>
    <xf numFmtId="0" fontId="4" fillId="24" borderId="13" xfId="65" applyFont="1" applyFill="1" applyBorder="1" applyAlignment="1">
      <alignment horizontal="center"/>
      <protection/>
    </xf>
    <xf numFmtId="3" fontId="4" fillId="22" borderId="13" xfId="65" applyNumberFormat="1" applyFont="1" applyFill="1" applyBorder="1" applyAlignment="1">
      <alignment horizontal="right" vertical="center"/>
      <protection/>
    </xf>
    <xf numFmtId="3" fontId="4" fillId="24" borderId="13" xfId="65" applyNumberFormat="1" applyFont="1" applyFill="1" applyBorder="1" applyAlignment="1">
      <alignment horizontal="right" vertical="center"/>
      <protection/>
    </xf>
    <xf numFmtId="0" fontId="4" fillId="24" borderId="14" xfId="65" applyFont="1" applyFill="1" applyBorder="1" applyAlignment="1">
      <alignment horizontal="center"/>
      <protection/>
    </xf>
    <xf numFmtId="0" fontId="4" fillId="24" borderId="18" xfId="65" applyFont="1" applyFill="1" applyBorder="1" applyAlignment="1">
      <alignment horizontal="center"/>
      <protection/>
    </xf>
    <xf numFmtId="3" fontId="4" fillId="0" borderId="13" xfId="65" applyNumberFormat="1" applyFont="1" applyFill="1" applyBorder="1" applyAlignment="1">
      <alignment horizontal="right" vertical="center"/>
      <protection/>
    </xf>
    <xf numFmtId="182" fontId="4" fillId="24" borderId="52" xfId="74" applyFont="1" applyFill="1" applyBorder="1" applyAlignment="1">
      <alignment vertical="center" wrapText="1"/>
      <protection/>
    </xf>
    <xf numFmtId="49" fontId="4" fillId="0" borderId="21" xfId="63" applyNumberFormat="1" applyFont="1" applyBorder="1" applyAlignment="1">
      <alignment horizontal="center" vertical="center" wrapText="1"/>
      <protection/>
    </xf>
    <xf numFmtId="0" fontId="4" fillId="0" borderId="47" xfId="65" applyFont="1" applyBorder="1">
      <alignment/>
      <protection/>
    </xf>
    <xf numFmtId="0" fontId="4" fillId="0" borderId="18" xfId="65" applyFont="1" applyBorder="1" applyAlignment="1">
      <alignment horizontal="center"/>
      <protection/>
    </xf>
    <xf numFmtId="3" fontId="4" fillId="0" borderId="18" xfId="65" applyNumberFormat="1" applyFont="1" applyBorder="1" applyAlignment="1">
      <alignment horizontal="right" vertical="center"/>
      <protection/>
    </xf>
    <xf numFmtId="3" fontId="4" fillId="0" borderId="19" xfId="65" applyNumberFormat="1" applyFont="1" applyBorder="1" applyAlignment="1">
      <alignment horizontal="right" vertical="center"/>
      <protection/>
    </xf>
    <xf numFmtId="0" fontId="5" fillId="0" borderId="0" xfId="63" applyFont="1">
      <alignment/>
      <protection/>
    </xf>
    <xf numFmtId="3" fontId="28" fillId="0" borderId="18" xfId="65" applyNumberFormat="1" applyFont="1" applyFill="1" applyBorder="1" applyAlignment="1">
      <alignment horizontal="right" vertical="center"/>
      <protection/>
    </xf>
    <xf numFmtId="49" fontId="4" fillId="0" borderId="37" xfId="63" applyNumberFormat="1" applyFont="1" applyBorder="1" applyAlignment="1">
      <alignment horizontal="center" vertical="center" wrapText="1"/>
      <protection/>
    </xf>
    <xf numFmtId="0" fontId="4" fillId="0" borderId="53" xfId="65" applyFont="1" applyBorder="1">
      <alignment/>
      <protection/>
    </xf>
    <xf numFmtId="0" fontId="4" fillId="0" borderId="38" xfId="65" applyFont="1" applyBorder="1">
      <alignment/>
      <protection/>
    </xf>
    <xf numFmtId="3" fontId="4" fillId="0" borderId="54" xfId="65" applyNumberFormat="1" applyFont="1" applyBorder="1" applyAlignment="1">
      <alignment horizontal="right" vertical="center"/>
      <protection/>
    </xf>
    <xf numFmtId="3" fontId="4" fillId="0" borderId="18" xfId="65" applyNumberFormat="1" applyFont="1" applyFill="1" applyBorder="1">
      <alignment/>
      <protection/>
    </xf>
    <xf numFmtId="49" fontId="4" fillId="0" borderId="22" xfId="63" applyNumberFormat="1" applyFont="1" applyBorder="1" applyAlignment="1">
      <alignment horizontal="center" vertical="center"/>
      <protection/>
    </xf>
    <xf numFmtId="0" fontId="4" fillId="0" borderId="55" xfId="65" applyFont="1" applyBorder="1">
      <alignment/>
      <protection/>
    </xf>
    <xf numFmtId="0" fontId="4" fillId="0" borderId="15" xfId="65" applyFont="1" applyBorder="1" applyAlignment="1">
      <alignment horizontal="center"/>
      <protection/>
    </xf>
    <xf numFmtId="3" fontId="4" fillId="0" borderId="23" xfId="65" applyNumberFormat="1" applyFont="1" applyBorder="1">
      <alignment/>
      <protection/>
    </xf>
    <xf numFmtId="49" fontId="4" fillId="0" borderId="25" xfId="63" applyNumberFormat="1" applyFont="1" applyBorder="1" applyAlignment="1">
      <alignment horizontal="center" vertical="center" wrapText="1"/>
      <protection/>
    </xf>
    <xf numFmtId="0" fontId="4" fillId="0" borderId="55" xfId="63" applyFont="1" applyBorder="1">
      <alignment/>
      <protection/>
    </xf>
    <xf numFmtId="4" fontId="4" fillId="0" borderId="15" xfId="65" applyNumberFormat="1" applyFont="1" applyFill="1" applyBorder="1" applyAlignment="1">
      <alignment horizontal="right" vertical="center"/>
      <protection/>
    </xf>
    <xf numFmtId="4" fontId="4" fillId="0" borderId="23" xfId="65" applyNumberFormat="1" applyFont="1" applyBorder="1" applyAlignment="1">
      <alignment horizontal="right" vertical="center"/>
      <protection/>
    </xf>
    <xf numFmtId="3" fontId="4" fillId="0" borderId="15" xfId="65" applyNumberFormat="1" applyFont="1" applyFill="1" applyBorder="1" applyAlignment="1">
      <alignment horizontal="right" vertical="center"/>
      <protection/>
    </xf>
    <xf numFmtId="0" fontId="4" fillId="0" borderId="56" xfId="65" applyFont="1" applyBorder="1">
      <alignment/>
      <protection/>
    </xf>
    <xf numFmtId="0" fontId="4" fillId="0" borderId="13" xfId="65" applyFont="1" applyBorder="1" applyAlignment="1">
      <alignment horizontal="center"/>
      <protection/>
    </xf>
    <xf numFmtId="4" fontId="4" fillId="22" borderId="13" xfId="65" applyNumberFormat="1" applyFont="1" applyFill="1" applyBorder="1" applyAlignment="1">
      <alignment horizontal="right" vertical="center"/>
      <protection/>
    </xf>
    <xf numFmtId="4" fontId="4" fillId="0" borderId="24" xfId="65" applyNumberFormat="1" applyFont="1" applyBorder="1" applyAlignment="1">
      <alignment horizontal="right" vertical="center"/>
      <protection/>
    </xf>
    <xf numFmtId="3" fontId="4" fillId="0" borderId="13" xfId="65" applyNumberFormat="1" applyFont="1" applyBorder="1" applyAlignment="1">
      <alignment horizontal="right" vertical="center"/>
      <protection/>
    </xf>
    <xf numFmtId="3" fontId="4" fillId="0" borderId="24" xfId="65" applyNumberFormat="1" applyFont="1" applyBorder="1" applyAlignment="1">
      <alignment horizontal="right" vertical="center"/>
      <protection/>
    </xf>
    <xf numFmtId="0" fontId="4" fillId="0" borderId="56" xfId="65" applyFont="1" applyBorder="1" applyAlignment="1">
      <alignment horizontal="center"/>
      <protection/>
    </xf>
    <xf numFmtId="0" fontId="4" fillId="0" borderId="56" xfId="65" applyFont="1" applyBorder="1" applyAlignment="1">
      <alignment horizontal="left"/>
      <protection/>
    </xf>
    <xf numFmtId="3" fontId="4" fillId="0" borderId="14" xfId="65" applyNumberFormat="1" applyFont="1" applyFill="1" applyBorder="1" applyAlignment="1">
      <alignment horizontal="right" vertical="center"/>
      <protection/>
    </xf>
    <xf numFmtId="0" fontId="4" fillId="0" borderId="13" xfId="65" applyFont="1" applyBorder="1">
      <alignment/>
      <protection/>
    </xf>
    <xf numFmtId="49" fontId="4" fillId="0" borderId="26" xfId="63" applyNumberFormat="1" applyFont="1" applyBorder="1" applyAlignment="1">
      <alignment horizontal="center" vertical="center" wrapText="1"/>
      <protection/>
    </xf>
    <xf numFmtId="3" fontId="4" fillId="22" borderId="14" xfId="65" applyNumberFormat="1" applyFont="1" applyFill="1" applyBorder="1" applyAlignment="1">
      <alignment horizontal="right" vertical="center"/>
      <protection/>
    </xf>
    <xf numFmtId="49" fontId="4" fillId="0" borderId="35" xfId="63" applyNumberFormat="1" applyFont="1" applyBorder="1" applyAlignment="1">
      <alignment horizontal="center" vertical="center" wrapText="1"/>
      <protection/>
    </xf>
    <xf numFmtId="0" fontId="4" fillId="0" borderId="57" xfId="65" applyFont="1" applyBorder="1">
      <alignment/>
      <protection/>
    </xf>
    <xf numFmtId="0" fontId="4" fillId="0" borderId="16" xfId="65" applyFont="1" applyBorder="1" applyAlignment="1">
      <alignment horizontal="center"/>
      <protection/>
    </xf>
    <xf numFmtId="3" fontId="4" fillId="0" borderId="28" xfId="65" applyNumberFormat="1" applyFont="1" applyBorder="1" applyAlignment="1">
      <alignment horizontal="right" vertical="center"/>
      <protection/>
    </xf>
    <xf numFmtId="49" fontId="4" fillId="0" borderId="58" xfId="63" applyNumberFormat="1" applyFont="1" applyBorder="1" applyAlignment="1">
      <alignment horizontal="center" vertical="center" wrapText="1"/>
      <protection/>
    </xf>
    <xf numFmtId="0" fontId="4" fillId="0" borderId="59" xfId="65" applyFont="1" applyBorder="1" applyAlignment="1">
      <alignment horizontal="center"/>
      <protection/>
    </xf>
    <xf numFmtId="3" fontId="4" fillId="0" borderId="59" xfId="65" applyNumberFormat="1" applyFont="1" applyBorder="1" applyAlignment="1">
      <alignment horizontal="right" vertical="center"/>
      <protection/>
    </xf>
    <xf numFmtId="3" fontId="4" fillId="0" borderId="60" xfId="65" applyNumberFormat="1" applyFont="1" applyBorder="1" applyAlignment="1">
      <alignment horizontal="right" vertical="center"/>
      <protection/>
    </xf>
    <xf numFmtId="0" fontId="28" fillId="24" borderId="18" xfId="65" applyFont="1" applyFill="1" applyBorder="1" applyAlignment="1">
      <alignment horizontal="center"/>
      <protection/>
    </xf>
    <xf numFmtId="3" fontId="28" fillId="0" borderId="18" xfId="65" applyNumberFormat="1" applyFont="1" applyFill="1" applyBorder="1">
      <alignment/>
      <protection/>
    </xf>
    <xf numFmtId="49" fontId="4" fillId="0" borderId="37" xfId="63" applyNumberFormat="1" applyFont="1" applyBorder="1" applyAlignment="1">
      <alignment horizontal="center" vertical="center"/>
      <protection/>
    </xf>
    <xf numFmtId="3" fontId="4" fillId="22" borderId="38" xfId="65" applyNumberFormat="1" applyFont="1" applyFill="1" applyBorder="1">
      <alignment/>
      <protection/>
    </xf>
    <xf numFmtId="3" fontId="4" fillId="0" borderId="54" xfId="65" applyNumberFormat="1" applyFont="1" applyBorder="1">
      <alignment/>
      <protection/>
    </xf>
    <xf numFmtId="49" fontId="4" fillId="0" borderId="22" xfId="63" applyNumberFormat="1" applyFont="1" applyBorder="1" applyAlignment="1">
      <alignment horizontal="center" vertical="center" wrapText="1"/>
      <protection/>
    </xf>
    <xf numFmtId="4" fontId="4" fillId="0" borderId="13" xfId="65" applyNumberFormat="1" applyFont="1" applyFill="1" applyBorder="1" applyAlignment="1">
      <alignment horizontal="right" vertical="center"/>
      <protection/>
    </xf>
    <xf numFmtId="3" fontId="4" fillId="22" borderId="16" xfId="65" applyNumberFormat="1" applyFont="1" applyFill="1" applyBorder="1" applyAlignment="1">
      <alignment horizontal="right" vertical="center"/>
      <protection/>
    </xf>
    <xf numFmtId="0" fontId="4" fillId="0" borderId="18" xfId="65" applyFont="1" applyFill="1" applyBorder="1" applyAlignment="1">
      <alignment horizontal="center"/>
      <protection/>
    </xf>
    <xf numFmtId="3" fontId="4" fillId="0" borderId="16" xfId="65" applyNumberFormat="1" applyFont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3" fontId="4" fillId="0" borderId="15" xfId="65" applyNumberFormat="1" applyFont="1" applyBorder="1" applyAlignment="1">
      <alignment horizontal="right" vertical="center"/>
      <protection/>
    </xf>
    <xf numFmtId="3" fontId="4" fillId="0" borderId="23" xfId="65" applyNumberFormat="1" applyFont="1" applyBorder="1" applyAlignment="1">
      <alignment horizontal="right" vertical="center"/>
      <protection/>
    </xf>
    <xf numFmtId="3" fontId="4" fillId="0" borderId="18" xfId="65" applyNumberFormat="1" applyFont="1" applyFill="1" applyBorder="1" applyAlignment="1">
      <alignment horizontal="right" vertical="center"/>
      <protection/>
    </xf>
    <xf numFmtId="49" fontId="4" fillId="0" borderId="25" xfId="63" applyNumberFormat="1" applyFont="1" applyBorder="1" applyAlignment="1">
      <alignment horizontal="center" vertical="center"/>
      <protection/>
    </xf>
    <xf numFmtId="49" fontId="4" fillId="0" borderId="26" xfId="63" applyNumberFormat="1" applyFont="1" applyBorder="1" applyAlignment="1">
      <alignment horizontal="center" vertical="center"/>
      <protection/>
    </xf>
    <xf numFmtId="0" fontId="4" fillId="0" borderId="61" xfId="65" applyFont="1" applyBorder="1" applyAlignment="1">
      <alignment horizontal="left"/>
      <protection/>
    </xf>
    <xf numFmtId="0" fontId="4" fillId="0" borderId="14" xfId="65" applyFont="1" applyBorder="1" applyAlignment="1">
      <alignment horizontal="center"/>
      <protection/>
    </xf>
    <xf numFmtId="3" fontId="4" fillId="0" borderId="27" xfId="65" applyNumberFormat="1" applyFont="1" applyBorder="1" applyAlignment="1">
      <alignment horizontal="right" vertical="center"/>
      <protection/>
    </xf>
    <xf numFmtId="49" fontId="4" fillId="0" borderId="21" xfId="63" applyNumberFormat="1" applyFont="1" applyBorder="1" applyAlignment="1">
      <alignment horizontal="center" vertical="center"/>
      <protection/>
    </xf>
    <xf numFmtId="0" fontId="4" fillId="0" borderId="38" xfId="65" applyFont="1" applyFill="1" applyBorder="1" applyAlignment="1">
      <alignment horizontal="left"/>
      <protection/>
    </xf>
    <xf numFmtId="0" fontId="4" fillId="0" borderId="38" xfId="65" applyFont="1" applyBorder="1" applyAlignment="1">
      <alignment horizontal="center"/>
      <protection/>
    </xf>
    <xf numFmtId="3" fontId="4" fillId="0" borderId="38" xfId="65" applyNumberFormat="1" applyFont="1" applyFill="1" applyBorder="1" applyAlignment="1">
      <alignment horizontal="right" vertical="center"/>
      <protection/>
    </xf>
    <xf numFmtId="3" fontId="4" fillId="0" borderId="54" xfId="65" applyNumberFormat="1" applyFont="1" applyFill="1" applyBorder="1" applyAlignment="1">
      <alignment horizontal="right" vertical="center"/>
      <protection/>
    </xf>
    <xf numFmtId="3" fontId="4" fillId="0" borderId="62" xfId="65" applyNumberFormat="1" applyFont="1" applyFill="1" applyBorder="1" applyAlignment="1">
      <alignment horizontal="right" vertical="center"/>
      <protection/>
    </xf>
    <xf numFmtId="0" fontId="4" fillId="0" borderId="13" xfId="65" applyFont="1" applyFill="1" applyBorder="1" applyAlignment="1">
      <alignment horizontal="left" indent="4"/>
      <protection/>
    </xf>
    <xf numFmtId="0" fontId="4" fillId="0" borderId="13" xfId="65" applyFont="1" applyFill="1" applyBorder="1" applyAlignment="1">
      <alignment horizontal="left"/>
      <protection/>
    </xf>
    <xf numFmtId="3" fontId="4" fillId="0" borderId="24" xfId="65" applyNumberFormat="1" applyFont="1" applyFill="1" applyBorder="1" applyAlignment="1">
      <alignment horizontal="right" vertical="center"/>
      <protection/>
    </xf>
    <xf numFmtId="3" fontId="4" fillId="0" borderId="50" xfId="65" applyNumberFormat="1" applyFont="1" applyFill="1" applyBorder="1" applyAlignment="1">
      <alignment horizontal="right" vertical="center"/>
      <protection/>
    </xf>
    <xf numFmtId="49" fontId="4" fillId="0" borderId="35" xfId="63" applyNumberFormat="1" applyFont="1" applyBorder="1" applyAlignment="1">
      <alignment horizontal="center" vertical="center"/>
      <protection/>
    </xf>
    <xf numFmtId="0" fontId="4" fillId="0" borderId="47" xfId="65" applyFont="1" applyBorder="1" applyAlignment="1">
      <alignment horizontal="center"/>
      <protection/>
    </xf>
    <xf numFmtId="0" fontId="4" fillId="0" borderId="0" xfId="63" applyFont="1" applyBorder="1">
      <alignment/>
      <protection/>
    </xf>
    <xf numFmtId="49" fontId="4" fillId="0" borderId="40" xfId="63" applyNumberFormat="1" applyFont="1" applyBorder="1" applyAlignment="1">
      <alignment horizontal="center" vertical="center"/>
      <protection/>
    </xf>
    <xf numFmtId="0" fontId="4" fillId="0" borderId="63" xfId="65" applyFont="1" applyBorder="1" applyAlignment="1">
      <alignment horizontal="center"/>
      <protection/>
    </xf>
    <xf numFmtId="0" fontId="4" fillId="0" borderId="41" xfId="65" applyFont="1" applyBorder="1" applyAlignment="1">
      <alignment horizontal="center"/>
      <protection/>
    </xf>
    <xf numFmtId="3" fontId="4" fillId="0" borderId="41" xfId="65" applyNumberFormat="1" applyFont="1" applyBorder="1" applyAlignment="1">
      <alignment horizontal="right" vertical="center"/>
      <protection/>
    </xf>
    <xf numFmtId="3" fontId="4" fillId="0" borderId="43" xfId="65" applyNumberFormat="1" applyFont="1" applyBorder="1" applyAlignment="1">
      <alignment horizontal="right" vertical="center"/>
      <protection/>
    </xf>
    <xf numFmtId="0" fontId="4" fillId="0" borderId="11" xfId="63" applyFont="1" applyBorder="1">
      <alignment/>
      <protection/>
    </xf>
    <xf numFmtId="3" fontId="28" fillId="0" borderId="41" xfId="65" applyNumberFormat="1" applyFont="1" applyFill="1" applyBorder="1" applyAlignment="1">
      <alignment horizontal="right" vertical="center"/>
      <protection/>
    </xf>
    <xf numFmtId="182" fontId="4" fillId="24" borderId="0" xfId="74" applyFont="1" applyFill="1" applyBorder="1" applyAlignment="1">
      <alignment vertical="center" wrapText="1"/>
      <protection/>
    </xf>
    <xf numFmtId="0" fontId="4" fillId="24" borderId="19" xfId="65" applyFont="1" applyFill="1" applyBorder="1" applyAlignment="1">
      <alignment horizontal="center"/>
      <protection/>
    </xf>
    <xf numFmtId="0" fontId="4" fillId="0" borderId="64" xfId="65" applyFont="1" applyBorder="1">
      <alignment/>
      <protection/>
    </xf>
    <xf numFmtId="0" fontId="4" fillId="0" borderId="19" xfId="65" applyFont="1" applyFill="1" applyBorder="1" applyAlignment="1">
      <alignment horizontal="center"/>
      <protection/>
    </xf>
    <xf numFmtId="3" fontId="28" fillId="0" borderId="59" xfId="65" applyNumberFormat="1" applyFont="1" applyFill="1" applyBorder="1" applyAlignment="1">
      <alignment horizontal="right" vertical="center"/>
      <protection/>
    </xf>
    <xf numFmtId="181" fontId="4" fillId="24" borderId="44" xfId="73" applyNumberFormat="1" applyFont="1" applyFill="1" applyBorder="1" applyAlignment="1" applyProtection="1">
      <alignment horizontal="left" vertical="center" wrapText="1"/>
      <protection/>
    </xf>
    <xf numFmtId="3" fontId="4" fillId="0" borderId="19" xfId="65" applyNumberFormat="1" applyFont="1" applyFill="1" applyBorder="1">
      <alignment/>
      <protection/>
    </xf>
    <xf numFmtId="3" fontId="28" fillId="0" borderId="19" xfId="65" applyNumberFormat="1" applyFont="1" applyFill="1" applyBorder="1" applyAlignment="1">
      <alignment horizontal="right" vertical="center"/>
      <protection/>
    </xf>
    <xf numFmtId="0" fontId="4" fillId="24" borderId="38" xfId="65" applyFont="1" applyFill="1" applyBorder="1">
      <alignment/>
      <protection/>
    </xf>
    <xf numFmtId="181" fontId="4" fillId="0" borderId="46" xfId="73" applyNumberFormat="1" applyFont="1" applyFill="1" applyBorder="1" applyAlignment="1" applyProtection="1">
      <alignment horizontal="center" vertical="center" wrapText="1"/>
      <protection/>
    </xf>
    <xf numFmtId="181" fontId="4" fillId="0" borderId="18" xfId="73" applyNumberFormat="1" applyFont="1" applyFill="1" applyBorder="1" applyAlignment="1" applyProtection="1">
      <alignment horizontal="left" vertical="center" wrapText="1"/>
      <protection/>
    </xf>
    <xf numFmtId="3" fontId="4" fillId="0" borderId="45" xfId="74" applyNumberFormat="1" applyFont="1" applyFill="1" applyBorder="1" applyAlignment="1">
      <alignment horizontal="center" vertical="center" wrapText="1"/>
      <protection/>
    </xf>
    <xf numFmtId="49" fontId="4" fillId="0" borderId="0" xfId="59" applyNumberFormat="1" applyFont="1" applyFill="1" applyBorder="1">
      <alignment/>
      <protection/>
    </xf>
    <xf numFmtId="49" fontId="4" fillId="24" borderId="0" xfId="59" applyNumberFormat="1" applyFont="1" applyFill="1" applyBorder="1">
      <alignment/>
      <protection/>
    </xf>
    <xf numFmtId="49" fontId="4" fillId="0" borderId="0" xfId="59" applyNumberFormat="1" applyFont="1">
      <alignment/>
      <protection/>
    </xf>
    <xf numFmtId="49" fontId="4" fillId="24" borderId="0" xfId="59" applyNumberFormat="1" applyFont="1" applyFill="1">
      <alignment/>
      <protection/>
    </xf>
    <xf numFmtId="0" fontId="4" fillId="24" borderId="0" xfId="59" applyFont="1" applyFill="1" applyBorder="1" applyAlignment="1">
      <alignment vertical="center"/>
      <protection/>
    </xf>
    <xf numFmtId="0" fontId="4" fillId="22" borderId="0" xfId="59" applyFont="1" applyFill="1" applyAlignment="1">
      <alignment horizontal="left" vertical="center"/>
      <protection/>
    </xf>
    <xf numFmtId="49" fontId="4" fillId="22" borderId="0" xfId="59" applyNumberFormat="1" applyFont="1" applyFill="1">
      <alignment/>
      <protection/>
    </xf>
    <xf numFmtId="0" fontId="36" fillId="24" borderId="0" xfId="59" applyFont="1" applyFill="1" applyAlignment="1">
      <alignment vertical="center"/>
      <protection/>
    </xf>
    <xf numFmtId="0" fontId="36" fillId="24" borderId="0" xfId="59" applyFont="1" applyFill="1" applyBorder="1" applyAlignment="1">
      <alignment vertical="center"/>
      <protection/>
    </xf>
    <xf numFmtId="0" fontId="36" fillId="25" borderId="0" xfId="59" applyFont="1" applyFill="1" applyAlignment="1">
      <alignment horizontal="center" vertical="center"/>
      <protection/>
    </xf>
    <xf numFmtId="0" fontId="36" fillId="25" borderId="0" xfId="59" applyFont="1" applyFill="1" applyAlignment="1">
      <alignment vertical="center"/>
      <protection/>
    </xf>
    <xf numFmtId="181" fontId="36" fillId="25" borderId="0" xfId="73" applyNumberFormat="1" applyFont="1" applyFill="1" applyBorder="1" applyAlignment="1" applyProtection="1">
      <alignment horizontal="left" vertical="center"/>
      <protection/>
    </xf>
    <xf numFmtId="0" fontId="36" fillId="25" borderId="0" xfId="59" applyFont="1" applyFill="1" applyBorder="1" applyAlignment="1">
      <alignment horizontal="right" vertical="center"/>
      <protection/>
    </xf>
    <xf numFmtId="0" fontId="36" fillId="25" borderId="22" xfId="59" applyFont="1" applyFill="1" applyBorder="1" applyAlignment="1">
      <alignment horizontal="center" vertical="center"/>
      <protection/>
    </xf>
    <xf numFmtId="181" fontId="36" fillId="25" borderId="15" xfId="73" applyNumberFormat="1" applyFont="1" applyFill="1" applyBorder="1" applyAlignment="1" applyProtection="1">
      <alignment horizontal="left" vertical="center" wrapText="1"/>
      <protection/>
    </xf>
    <xf numFmtId="0" fontId="36" fillId="25" borderId="0" xfId="59" applyFont="1" applyFill="1" applyBorder="1" applyAlignment="1">
      <alignment vertical="center"/>
      <protection/>
    </xf>
    <xf numFmtId="0" fontId="36" fillId="25" borderId="25" xfId="59" applyFont="1" applyFill="1" applyBorder="1" applyAlignment="1">
      <alignment horizontal="center" vertical="center"/>
      <protection/>
    </xf>
    <xf numFmtId="181" fontId="36" fillId="25" borderId="13" xfId="73" applyNumberFormat="1" applyFont="1" applyFill="1" applyBorder="1" applyAlignment="1" applyProtection="1">
      <alignment horizontal="left" vertical="center" wrapText="1"/>
      <protection/>
    </xf>
    <xf numFmtId="181" fontId="36" fillId="25" borderId="14" xfId="73" applyNumberFormat="1" applyFont="1" applyFill="1" applyBorder="1" applyAlignment="1" applyProtection="1">
      <alignment horizontal="left" vertical="center" wrapText="1"/>
      <protection/>
    </xf>
    <xf numFmtId="0" fontId="36" fillId="25" borderId="45" xfId="59" applyFont="1" applyFill="1" applyBorder="1" applyAlignment="1">
      <alignment vertical="center"/>
      <protection/>
    </xf>
    <xf numFmtId="3" fontId="36" fillId="25" borderId="0" xfId="59" applyNumberFormat="1" applyFont="1" applyFill="1" applyBorder="1" applyAlignment="1">
      <alignment vertical="center"/>
      <protection/>
    </xf>
    <xf numFmtId="182" fontId="36" fillId="25" borderId="0" xfId="74" applyFont="1" applyFill="1" applyAlignment="1">
      <alignment vertical="center"/>
      <protection/>
    </xf>
    <xf numFmtId="3" fontId="36" fillId="25" borderId="0" xfId="74" applyNumberFormat="1" applyFont="1" applyFill="1" applyAlignment="1">
      <alignment vertical="center"/>
      <protection/>
    </xf>
    <xf numFmtId="0" fontId="36" fillId="0" borderId="0" xfId="59" applyFont="1" applyAlignment="1">
      <alignment vertical="center"/>
      <protection/>
    </xf>
    <xf numFmtId="49" fontId="4" fillId="24" borderId="35" xfId="63" applyNumberFormat="1" applyFont="1" applyFill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/>
      <protection/>
    </xf>
    <xf numFmtId="0" fontId="4" fillId="0" borderId="18" xfId="63" applyFont="1" applyFill="1" applyBorder="1">
      <alignment/>
      <protection/>
    </xf>
    <xf numFmtId="181" fontId="4" fillId="24" borderId="0" xfId="73" applyNumberFormat="1" applyFont="1" applyFill="1" applyBorder="1" applyAlignment="1" applyProtection="1">
      <alignment horizontal="center" vertical="center"/>
      <protection/>
    </xf>
    <xf numFmtId="0" fontId="4" fillId="24" borderId="0" xfId="63" applyFont="1" applyFill="1" applyAlignment="1">
      <alignment horizontal="left" vertical="center"/>
      <protection/>
    </xf>
    <xf numFmtId="0" fontId="4" fillId="24" borderId="0" xfId="63" applyFont="1" applyFill="1" applyAlignment="1">
      <alignment vertical="center"/>
      <protection/>
    </xf>
    <xf numFmtId="0" fontId="4" fillId="24" borderId="0" xfId="63" applyFont="1" applyFill="1" applyAlignment="1">
      <alignment horizontal="center" vertical="center"/>
      <protection/>
    </xf>
    <xf numFmtId="181" fontId="4" fillId="24" borderId="0" xfId="73" applyNumberFormat="1" applyFont="1" applyFill="1" applyBorder="1" applyAlignment="1" applyProtection="1">
      <alignment horizontal="left" vertical="center"/>
      <protection/>
    </xf>
    <xf numFmtId="0" fontId="4" fillId="24" borderId="0" xfId="63" applyFont="1" applyFill="1" applyBorder="1" applyAlignment="1">
      <alignment horizontal="right" vertical="center"/>
      <protection/>
    </xf>
    <xf numFmtId="181" fontId="4" fillId="24" borderId="65" xfId="73" applyNumberFormat="1" applyFont="1" applyFill="1" applyBorder="1" applyAlignment="1" applyProtection="1">
      <alignment horizontal="center" vertical="center" wrapText="1"/>
      <protection/>
    </xf>
    <xf numFmtId="0" fontId="4" fillId="24" borderId="59" xfId="63" applyFont="1" applyFill="1" applyBorder="1" applyAlignment="1">
      <alignment horizontal="center" vertical="center" wrapText="1"/>
      <protection/>
    </xf>
    <xf numFmtId="0" fontId="4" fillId="24" borderId="37" xfId="63" applyFont="1" applyFill="1" applyBorder="1" applyAlignment="1">
      <alignment horizontal="center" vertical="center"/>
      <protection/>
    </xf>
    <xf numFmtId="0" fontId="4" fillId="24" borderId="38" xfId="63" applyFont="1" applyFill="1" applyBorder="1" applyAlignment="1">
      <alignment horizontal="center" vertical="center"/>
      <protection/>
    </xf>
    <xf numFmtId="0" fontId="4" fillId="24" borderId="25" xfId="63" applyFont="1" applyFill="1" applyBorder="1" applyAlignment="1">
      <alignment horizontal="center" vertical="center"/>
      <protection/>
    </xf>
    <xf numFmtId="0" fontId="4" fillId="24" borderId="13" xfId="63" applyFont="1" applyFill="1" applyBorder="1" applyAlignment="1">
      <alignment horizontal="center" vertical="center"/>
      <protection/>
    </xf>
    <xf numFmtId="0" fontId="4" fillId="24" borderId="13" xfId="63" applyFont="1" applyFill="1" applyBorder="1" applyAlignment="1">
      <alignment horizontal="center"/>
      <protection/>
    </xf>
    <xf numFmtId="3" fontId="4" fillId="24" borderId="66" xfId="63" applyNumberFormat="1" applyFont="1" applyFill="1" applyBorder="1" applyAlignment="1">
      <alignment vertical="center"/>
      <protection/>
    </xf>
    <xf numFmtId="0" fontId="4" fillId="24" borderId="0" xfId="63" applyFont="1" applyFill="1" applyBorder="1" applyAlignment="1">
      <alignment vertical="center"/>
      <protection/>
    </xf>
    <xf numFmtId="3" fontId="4" fillId="24" borderId="0" xfId="63" applyNumberFormat="1" applyFont="1" applyFill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3" fontId="4" fillId="24" borderId="0" xfId="63" applyNumberFormat="1" applyFont="1" applyFill="1" applyAlignment="1">
      <alignment vertical="center"/>
      <protection/>
    </xf>
    <xf numFmtId="0" fontId="4" fillId="0" borderId="0" xfId="63" applyFont="1" applyAlignment="1">
      <alignment horizontal="left"/>
      <protection/>
    </xf>
    <xf numFmtId="0" fontId="28" fillId="0" borderId="0" xfId="63" applyFont="1" applyAlignment="1">
      <alignment horizontal="center"/>
      <protection/>
    </xf>
    <xf numFmtId="49" fontId="4" fillId="24" borderId="0" xfId="63" applyNumberFormat="1" applyFont="1" applyFill="1" applyBorder="1" applyAlignment="1">
      <alignment horizontal="center" vertical="center" wrapText="1"/>
      <protection/>
    </xf>
    <xf numFmtId="0" fontId="4" fillId="24" borderId="0" xfId="63" applyFont="1" applyFill="1" applyBorder="1">
      <alignment/>
      <protection/>
    </xf>
    <xf numFmtId="3" fontId="4" fillId="24" borderId="0" xfId="65" applyNumberFormat="1" applyFont="1" applyFill="1" applyBorder="1" applyAlignment="1">
      <alignment horizontal="right"/>
      <protection/>
    </xf>
    <xf numFmtId="0" fontId="4" fillId="24" borderId="0" xfId="63" applyFont="1" applyFill="1">
      <alignment/>
      <protection/>
    </xf>
    <xf numFmtId="0" fontId="4" fillId="24" borderId="0" xfId="63" applyFont="1" applyFill="1" applyBorder="1" applyAlignment="1">
      <alignment horizontal="center"/>
      <protection/>
    </xf>
    <xf numFmtId="3" fontId="34" fillId="24" borderId="0" xfId="63" applyNumberFormat="1" applyFont="1" applyFill="1" applyBorder="1">
      <alignment/>
      <protection/>
    </xf>
    <xf numFmtId="49" fontId="4" fillId="24" borderId="0" xfId="63" applyNumberFormat="1" applyFont="1" applyFill="1" applyAlignment="1">
      <alignment horizontal="left" vertical="center"/>
      <protection/>
    </xf>
    <xf numFmtId="2" fontId="4" fillId="24" borderId="0" xfId="63" applyNumberFormat="1" applyFont="1" applyFill="1">
      <alignment/>
      <protection/>
    </xf>
    <xf numFmtId="0" fontId="4" fillId="0" borderId="0" xfId="63" applyFont="1">
      <alignment/>
      <protection/>
    </xf>
    <xf numFmtId="0" fontId="33" fillId="24" borderId="67" xfId="63" applyFont="1" applyFill="1" applyBorder="1" applyAlignment="1">
      <alignment horizontal="center"/>
      <protection/>
    </xf>
    <xf numFmtId="0" fontId="33" fillId="24" borderId="68" xfId="63" applyFont="1" applyFill="1" applyBorder="1" applyAlignment="1">
      <alignment horizontal="center"/>
      <protection/>
    </xf>
    <xf numFmtId="49" fontId="4" fillId="24" borderId="26" xfId="63" applyNumberFormat="1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/>
      <protection/>
    </xf>
    <xf numFmtId="14" fontId="32" fillId="22" borderId="59" xfId="63" applyNumberFormat="1" applyFont="1" applyFill="1" applyBorder="1" applyAlignment="1">
      <alignment horizontal="center" vertical="center"/>
      <protection/>
    </xf>
    <xf numFmtId="0" fontId="4" fillId="24" borderId="21" xfId="63" applyFont="1" applyFill="1" applyBorder="1" applyAlignment="1">
      <alignment horizontal="center"/>
      <protection/>
    </xf>
    <xf numFmtId="0" fontId="4" fillId="24" borderId="46" xfId="63" applyFont="1" applyFill="1" applyBorder="1">
      <alignment/>
      <protection/>
    </xf>
    <xf numFmtId="0" fontId="4" fillId="24" borderId="30" xfId="65" applyFont="1" applyFill="1" applyBorder="1" applyAlignment="1">
      <alignment horizontal="center"/>
      <protection/>
    </xf>
    <xf numFmtId="0" fontId="4" fillId="24" borderId="20" xfId="65" applyFont="1" applyFill="1" applyBorder="1" applyAlignment="1">
      <alignment horizontal="center"/>
      <protection/>
    </xf>
    <xf numFmtId="0" fontId="4" fillId="24" borderId="18" xfId="63" applyFont="1" applyFill="1" applyBorder="1">
      <alignment/>
      <protection/>
    </xf>
    <xf numFmtId="0" fontId="28" fillId="0" borderId="30" xfId="63" applyFont="1" applyFill="1" applyBorder="1" applyAlignment="1">
      <alignment horizontal="center"/>
      <protection/>
    </xf>
    <xf numFmtId="3" fontId="28" fillId="0" borderId="19" xfId="65" applyNumberFormat="1" applyFont="1" applyBorder="1">
      <alignment/>
      <protection/>
    </xf>
    <xf numFmtId="49" fontId="4" fillId="24" borderId="37" xfId="63" applyNumberFormat="1" applyFont="1" applyFill="1" applyBorder="1" applyAlignment="1">
      <alignment horizontal="center" vertical="center" wrapText="1"/>
      <protection/>
    </xf>
    <xf numFmtId="0" fontId="4" fillId="24" borderId="53" xfId="63" applyFont="1" applyFill="1" applyBorder="1">
      <alignment/>
      <protection/>
    </xf>
    <xf numFmtId="0" fontId="4" fillId="24" borderId="38" xfId="65" applyFont="1" applyFill="1" applyBorder="1" applyAlignment="1">
      <alignment horizontal="center"/>
      <protection/>
    </xf>
    <xf numFmtId="4" fontId="4" fillId="24" borderId="38" xfId="65" applyNumberFormat="1" applyFont="1" applyFill="1" applyBorder="1" applyAlignment="1">
      <alignment horizontal="right" vertical="center"/>
      <protection/>
    </xf>
    <xf numFmtId="4" fontId="4" fillId="24" borderId="54" xfId="65" applyNumberFormat="1" applyFont="1" applyFill="1" applyBorder="1" applyAlignment="1">
      <alignment horizontal="right" vertical="center"/>
      <protection/>
    </xf>
    <xf numFmtId="206" fontId="4" fillId="0" borderId="18" xfId="63" applyNumberFormat="1" applyFont="1" applyFill="1" applyBorder="1" applyAlignment="1">
      <alignment/>
      <protection/>
    </xf>
    <xf numFmtId="3" fontId="4" fillId="0" borderId="20" xfId="65" applyNumberFormat="1" applyFont="1" applyBorder="1">
      <alignment/>
      <protection/>
    </xf>
    <xf numFmtId="49" fontId="4" fillId="24" borderId="25" xfId="63" applyNumberFormat="1" applyFont="1" applyFill="1" applyBorder="1" applyAlignment="1">
      <alignment horizontal="center" vertical="center" wrapText="1"/>
      <protection/>
    </xf>
    <xf numFmtId="0" fontId="4" fillId="24" borderId="56" xfId="65" applyFont="1" applyFill="1" applyBorder="1">
      <alignment/>
      <protection/>
    </xf>
    <xf numFmtId="4" fontId="4" fillId="24" borderId="24" xfId="65" applyNumberFormat="1" applyFont="1" applyFill="1" applyBorder="1" applyAlignment="1">
      <alignment horizontal="right" vertical="center"/>
      <protection/>
    </xf>
    <xf numFmtId="3" fontId="4" fillId="24" borderId="24" xfId="65" applyNumberFormat="1" applyFont="1" applyFill="1" applyBorder="1" applyAlignment="1">
      <alignment horizontal="right" vertical="center"/>
      <protection/>
    </xf>
    <xf numFmtId="206" fontId="4" fillId="0" borderId="30" xfId="63" applyNumberFormat="1" applyFont="1" applyFill="1" applyBorder="1" applyAlignment="1">
      <alignment/>
      <protection/>
    </xf>
    <xf numFmtId="0" fontId="4" fillId="24" borderId="56" xfId="65" applyFont="1" applyFill="1" applyBorder="1" applyAlignment="1">
      <alignment horizontal="center"/>
      <protection/>
    </xf>
    <xf numFmtId="0" fontId="4" fillId="24" borderId="61" xfId="65" applyFont="1" applyFill="1" applyBorder="1">
      <alignment/>
      <protection/>
    </xf>
    <xf numFmtId="3" fontId="4" fillId="24" borderId="27" xfId="65" applyNumberFormat="1" applyFont="1" applyFill="1" applyBorder="1" applyAlignment="1">
      <alignment horizontal="right" vertical="center"/>
      <protection/>
    </xf>
    <xf numFmtId="0" fontId="4" fillId="24" borderId="56" xfId="63" applyFont="1" applyFill="1" applyBorder="1">
      <alignment/>
      <protection/>
    </xf>
    <xf numFmtId="0" fontId="4" fillId="24" borderId="57" xfId="65" applyFont="1" applyFill="1" applyBorder="1">
      <alignment/>
      <protection/>
    </xf>
    <xf numFmtId="0" fontId="4" fillId="24" borderId="16" xfId="65" applyFont="1" applyFill="1" applyBorder="1" applyAlignment="1">
      <alignment horizontal="center"/>
      <protection/>
    </xf>
    <xf numFmtId="3" fontId="4" fillId="24" borderId="28" xfId="65" applyNumberFormat="1" applyFont="1" applyFill="1" applyBorder="1" applyAlignment="1">
      <alignment horizontal="right" vertical="center"/>
      <protection/>
    </xf>
    <xf numFmtId="0" fontId="4" fillId="24" borderId="18" xfId="63" applyFont="1" applyFill="1" applyBorder="1" applyAlignment="1">
      <alignment horizontal="center"/>
      <protection/>
    </xf>
    <xf numFmtId="3" fontId="4" fillId="0" borderId="18" xfId="65" applyNumberFormat="1" applyFont="1" applyFill="1" applyBorder="1" applyAlignment="1">
      <alignment horizontal="right"/>
      <protection/>
    </xf>
    <xf numFmtId="3" fontId="4" fillId="24" borderId="19" xfId="65" applyNumberFormat="1" applyFont="1" applyFill="1" applyBorder="1" applyAlignment="1">
      <alignment horizontal="right"/>
      <protection/>
    </xf>
    <xf numFmtId="4" fontId="4" fillId="0" borderId="15" xfId="65" applyNumberFormat="1" applyFont="1" applyBorder="1" applyAlignment="1">
      <alignment horizontal="right" vertical="center"/>
      <protection/>
    </xf>
    <xf numFmtId="4" fontId="4" fillId="0" borderId="13" xfId="65" applyNumberFormat="1" applyFont="1" applyBorder="1" applyAlignment="1">
      <alignment horizontal="right" vertical="center"/>
      <protection/>
    </xf>
    <xf numFmtId="3" fontId="4" fillId="22" borderId="18" xfId="65" applyNumberFormat="1" applyFont="1" applyFill="1" applyBorder="1" applyAlignment="1">
      <alignment horizontal="right"/>
      <protection/>
    </xf>
    <xf numFmtId="3" fontId="4" fillId="22" borderId="18" xfId="63" applyNumberFormat="1" applyFont="1" applyFill="1" applyBorder="1">
      <alignment/>
      <protection/>
    </xf>
    <xf numFmtId="0" fontId="28" fillId="24" borderId="18" xfId="63" applyFont="1" applyFill="1" applyBorder="1">
      <alignment/>
      <protection/>
    </xf>
    <xf numFmtId="3" fontId="4" fillId="24" borderId="18" xfId="65" applyNumberFormat="1" applyFont="1" applyFill="1" applyBorder="1" applyAlignment="1">
      <alignment horizontal="right"/>
      <protection/>
    </xf>
    <xf numFmtId="0" fontId="4" fillId="24" borderId="69" xfId="63" applyFont="1" applyFill="1" applyBorder="1" applyAlignment="1">
      <alignment horizontal="center"/>
      <protection/>
    </xf>
    <xf numFmtId="0" fontId="4" fillId="24" borderId="29" xfId="63" applyFont="1" applyFill="1" applyBorder="1" applyAlignment="1">
      <alignment horizontal="center"/>
      <protection/>
    </xf>
    <xf numFmtId="0" fontId="4" fillId="0" borderId="50" xfId="65" applyFont="1" applyBorder="1">
      <alignment/>
      <protection/>
    </xf>
    <xf numFmtId="0" fontId="4" fillId="0" borderId="46" xfId="65" applyFont="1" applyBorder="1" applyAlignment="1">
      <alignment horizontal="center"/>
      <protection/>
    </xf>
    <xf numFmtId="4" fontId="4" fillId="24" borderId="18" xfId="65" applyNumberFormat="1" applyFont="1" applyFill="1" applyBorder="1" applyAlignment="1">
      <alignment horizontal="right"/>
      <protection/>
    </xf>
    <xf numFmtId="4" fontId="4" fillId="24" borderId="19" xfId="65" applyNumberFormat="1" applyFont="1" applyFill="1" applyBorder="1" applyAlignment="1">
      <alignment horizontal="right"/>
      <protection/>
    </xf>
    <xf numFmtId="49" fontId="4" fillId="24" borderId="29" xfId="63" applyNumberFormat="1" applyFont="1" applyFill="1" applyBorder="1" applyAlignment="1">
      <alignment horizontal="center" vertical="center" wrapText="1"/>
      <protection/>
    </xf>
    <xf numFmtId="0" fontId="4" fillId="0" borderId="18" xfId="65" applyFont="1" applyBorder="1">
      <alignment/>
      <protection/>
    </xf>
    <xf numFmtId="0" fontId="28" fillId="24" borderId="21" xfId="63" applyFont="1" applyFill="1" applyBorder="1" applyAlignment="1">
      <alignment horizontal="center"/>
      <protection/>
    </xf>
    <xf numFmtId="0" fontId="28" fillId="24" borderId="59" xfId="63" applyFont="1" applyFill="1" applyBorder="1">
      <alignment/>
      <protection/>
    </xf>
    <xf numFmtId="0" fontId="28" fillId="24" borderId="59" xfId="63" applyFont="1" applyFill="1" applyBorder="1" applyAlignment="1">
      <alignment horizontal="center"/>
      <protection/>
    </xf>
    <xf numFmtId="3" fontId="28" fillId="24" borderId="18" xfId="65" applyNumberFormat="1" applyFont="1" applyFill="1" applyBorder="1">
      <alignment/>
      <protection/>
    </xf>
    <xf numFmtId="3" fontId="28" fillId="24" borderId="19" xfId="65" applyNumberFormat="1" applyFont="1" applyFill="1" applyBorder="1">
      <alignment/>
      <protection/>
    </xf>
    <xf numFmtId="3" fontId="5" fillId="0" borderId="0" xfId="63" applyNumberFormat="1" applyFont="1">
      <alignment/>
      <protection/>
    </xf>
    <xf numFmtId="0" fontId="28" fillId="0" borderId="58" xfId="63" applyFont="1" applyBorder="1" applyAlignment="1">
      <alignment horizontal="center"/>
      <protection/>
    </xf>
    <xf numFmtId="0" fontId="28" fillId="0" borderId="59" xfId="63" applyFont="1" applyBorder="1">
      <alignment/>
      <protection/>
    </xf>
    <xf numFmtId="3" fontId="4" fillId="24" borderId="18" xfId="65" applyNumberFormat="1" applyFont="1" applyFill="1" applyBorder="1">
      <alignment/>
      <protection/>
    </xf>
    <xf numFmtId="3" fontId="4" fillId="24" borderId="19" xfId="65" applyNumberFormat="1" applyFont="1" applyFill="1" applyBorder="1">
      <alignment/>
      <protection/>
    </xf>
    <xf numFmtId="0" fontId="4" fillId="0" borderId="18" xfId="63" applyFont="1" applyFill="1" applyBorder="1" applyAlignment="1">
      <alignment horizontal="center"/>
      <protection/>
    </xf>
    <xf numFmtId="0" fontId="4" fillId="0" borderId="61" xfId="65" applyFont="1" applyBorder="1">
      <alignment/>
      <protection/>
    </xf>
    <xf numFmtId="3" fontId="28" fillId="24" borderId="19" xfId="65" applyNumberFormat="1" applyFont="1" applyFill="1" applyBorder="1" applyAlignment="1">
      <alignment horizontal="right" vertical="center"/>
      <protection/>
    </xf>
    <xf numFmtId="3" fontId="4" fillId="0" borderId="19" xfId="65" applyNumberFormat="1" applyFont="1" applyBorder="1">
      <alignment/>
      <protection/>
    </xf>
    <xf numFmtId="0" fontId="4" fillId="0" borderId="64" xfId="65" applyFont="1" applyBorder="1" applyAlignment="1">
      <alignment horizontal="center"/>
      <protection/>
    </xf>
    <xf numFmtId="0" fontId="4" fillId="24" borderId="18" xfId="65" applyFont="1" applyFill="1" applyBorder="1">
      <alignment/>
      <protection/>
    </xf>
    <xf numFmtId="3" fontId="28" fillId="24" borderId="60" xfId="65" applyNumberFormat="1" applyFont="1" applyFill="1" applyBorder="1" applyAlignment="1">
      <alignment horizontal="right" vertical="center"/>
      <protection/>
    </xf>
    <xf numFmtId="3" fontId="4" fillId="24" borderId="19" xfId="65" applyNumberFormat="1" applyFont="1" applyFill="1" applyBorder="1" applyAlignment="1">
      <alignment horizontal="right" vertical="center"/>
      <protection/>
    </xf>
    <xf numFmtId="3" fontId="28" fillId="24" borderId="43" xfId="65" applyNumberFormat="1" applyFont="1" applyFill="1" applyBorder="1" applyAlignment="1">
      <alignment horizontal="right" vertical="center"/>
      <protection/>
    </xf>
    <xf numFmtId="49" fontId="4" fillId="24" borderId="0" xfId="63" applyNumberFormat="1" applyFont="1" applyFill="1" applyBorder="1" applyAlignment="1">
      <alignment horizontal="center" vertical="center"/>
      <protection/>
    </xf>
    <xf numFmtId="0" fontId="4" fillId="24" borderId="0" xfId="65" applyFont="1" applyFill="1" applyBorder="1" applyAlignment="1">
      <alignment horizontal="center"/>
      <protection/>
    </xf>
    <xf numFmtId="3" fontId="28" fillId="24" borderId="0" xfId="65" applyNumberFormat="1" applyFont="1" applyFill="1" applyBorder="1" applyAlignment="1">
      <alignment horizontal="right" vertical="center"/>
      <protection/>
    </xf>
    <xf numFmtId="49" fontId="4" fillId="0" borderId="0" xfId="63" applyNumberFormat="1" applyFont="1" applyBorder="1" applyAlignment="1">
      <alignment horizontal="center" vertical="center"/>
      <protection/>
    </xf>
    <xf numFmtId="3" fontId="28" fillId="0" borderId="0" xfId="65" applyNumberFormat="1" applyFont="1" applyFill="1" applyBorder="1" applyAlignment="1">
      <alignment horizontal="right" vertical="center"/>
      <protection/>
    </xf>
    <xf numFmtId="3" fontId="28" fillId="22" borderId="0" xfId="65" applyNumberFormat="1" applyFont="1" applyFill="1" applyBorder="1" applyAlignment="1">
      <alignment horizontal="right" vertical="center"/>
      <protection/>
    </xf>
    <xf numFmtId="3" fontId="4" fillId="24" borderId="0" xfId="65" applyNumberFormat="1" applyFont="1" applyFill="1" applyBorder="1" applyAlignment="1">
      <alignment horizontal="right" vertical="center"/>
      <protection/>
    </xf>
    <xf numFmtId="3" fontId="4" fillId="0" borderId="0" xfId="63" applyNumberFormat="1" applyFont="1" applyBorder="1">
      <alignment/>
      <protection/>
    </xf>
    <xf numFmtId="3" fontId="30" fillId="0" borderId="0" xfId="63" applyNumberFormat="1" applyFont="1" applyBorder="1">
      <alignment/>
      <protection/>
    </xf>
    <xf numFmtId="3" fontId="28" fillId="0" borderId="0" xfId="63" applyNumberFormat="1" applyFont="1" applyBorder="1">
      <alignment/>
      <protection/>
    </xf>
    <xf numFmtId="0" fontId="5" fillId="24" borderId="0" xfId="63" applyFont="1" applyFill="1" applyAlignment="1">
      <alignment vertical="center"/>
      <protection/>
    </xf>
    <xf numFmtId="0" fontId="0" fillId="0" borderId="0" xfId="63">
      <alignment/>
      <protection/>
    </xf>
    <xf numFmtId="3" fontId="5" fillId="24" borderId="0" xfId="63" applyNumberFormat="1" applyFont="1" applyFill="1" applyBorder="1" applyAlignment="1">
      <alignment vertical="center"/>
      <protection/>
    </xf>
    <xf numFmtId="0" fontId="4" fillId="0" borderId="0" xfId="59" applyFont="1" applyFill="1" applyAlignment="1">
      <alignment vertical="center"/>
      <protection/>
    </xf>
    <xf numFmtId="49" fontId="4" fillId="0" borderId="0" xfId="59" applyNumberFormat="1" applyFont="1" applyFill="1" applyAlignment="1">
      <alignment vertical="center"/>
      <protection/>
    </xf>
    <xf numFmtId="49" fontId="4" fillId="0" borderId="0" xfId="59" applyNumberFormat="1" applyFont="1" applyFill="1" applyAlignment="1">
      <alignment horizontal="center" vertical="center"/>
      <protection/>
    </xf>
    <xf numFmtId="0" fontId="4" fillId="0" borderId="0" xfId="59" applyFont="1" applyFill="1" applyAlignment="1">
      <alignment horizontal="center" vertical="center"/>
      <protection/>
    </xf>
    <xf numFmtId="0" fontId="3" fillId="0" borderId="0" xfId="59" applyFont="1">
      <alignment/>
      <protection/>
    </xf>
    <xf numFmtId="49" fontId="4" fillId="0" borderId="0" xfId="59" applyNumberFormat="1" applyFont="1" applyFill="1" applyAlignment="1">
      <alignment horizontal="left" vertical="center"/>
      <protection/>
    </xf>
    <xf numFmtId="0" fontId="4" fillId="0" borderId="0" xfId="59" applyFont="1" applyAlignment="1">
      <alignment vertical="center"/>
      <protection/>
    </xf>
    <xf numFmtId="49" fontId="3" fillId="0" borderId="0" xfId="59" applyNumberFormat="1" applyFont="1">
      <alignment/>
      <protection/>
    </xf>
    <xf numFmtId="0" fontId="4" fillId="0" borderId="12" xfId="65" applyFont="1" applyFill="1" applyBorder="1" applyAlignment="1">
      <alignment horizontal="center"/>
      <protection/>
    </xf>
    <xf numFmtId="0" fontId="4" fillId="0" borderId="70" xfId="65" applyFont="1" applyFill="1" applyBorder="1" applyAlignment="1">
      <alignment horizontal="center"/>
      <protection/>
    </xf>
    <xf numFmtId="3" fontId="4" fillId="24" borderId="23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Alignment="1">
      <alignment horizontal="center" vertical="center" wrapText="1"/>
      <protection/>
    </xf>
    <xf numFmtId="49" fontId="4" fillId="0" borderId="0" xfId="59" applyNumberFormat="1" applyFont="1" applyFill="1" applyAlignment="1">
      <alignment vertical="center" wrapText="1"/>
      <protection/>
    </xf>
    <xf numFmtId="49" fontId="4" fillId="0" borderId="26" xfId="59" applyNumberFormat="1" applyFont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49" fontId="4" fillId="0" borderId="21" xfId="59" applyNumberFormat="1" applyFont="1" applyBorder="1" applyAlignment="1">
      <alignment horizontal="center" vertical="center" wrapText="1"/>
      <protection/>
    </xf>
    <xf numFmtId="3" fontId="4" fillId="0" borderId="18" xfId="65" applyNumberFormat="1" applyFont="1" applyFill="1" applyBorder="1" applyAlignment="1" applyProtection="1">
      <alignment vertical="center"/>
      <protection locked="0"/>
    </xf>
    <xf numFmtId="49" fontId="4" fillId="0" borderId="37" xfId="59" applyNumberFormat="1" applyFont="1" applyBorder="1" applyAlignment="1">
      <alignment horizontal="center" vertical="center" wrapText="1"/>
      <protection/>
    </xf>
    <xf numFmtId="0" fontId="4" fillId="0" borderId="53" xfId="65" applyFont="1" applyBorder="1" applyAlignment="1">
      <alignment vertical="center" wrapText="1"/>
      <protection/>
    </xf>
    <xf numFmtId="181" fontId="4" fillId="0" borderId="38" xfId="73" applyNumberFormat="1" applyFont="1" applyFill="1" applyBorder="1" applyAlignment="1" applyProtection="1">
      <alignment horizontal="center" vertical="center" wrapText="1"/>
      <protection/>
    </xf>
    <xf numFmtId="3" fontId="4" fillId="22" borderId="38" xfId="65" applyNumberFormat="1" applyFont="1" applyFill="1" applyBorder="1" applyAlignment="1" applyProtection="1">
      <alignment vertical="center"/>
      <protection locked="0"/>
    </xf>
    <xf numFmtId="3" fontId="4" fillId="0" borderId="54" xfId="65" applyNumberFormat="1" applyFont="1" applyBorder="1" applyAlignment="1">
      <alignment vertical="center"/>
      <protection/>
    </xf>
    <xf numFmtId="49" fontId="4" fillId="0" borderId="25" xfId="59" applyNumberFormat="1" applyFont="1" applyBorder="1" applyAlignment="1">
      <alignment horizontal="center" vertical="center" wrapText="1"/>
      <protection/>
    </xf>
    <xf numFmtId="0" fontId="4" fillId="0" borderId="56" xfId="65" applyFont="1" applyBorder="1" applyAlignment="1">
      <alignment vertical="center" wrapText="1"/>
      <protection/>
    </xf>
    <xf numFmtId="181" fontId="4" fillId="0" borderId="13" xfId="73" applyNumberFormat="1" applyFont="1" applyFill="1" applyBorder="1" applyAlignment="1" applyProtection="1">
      <alignment horizontal="center" vertical="center" wrapText="1"/>
      <protection/>
    </xf>
    <xf numFmtId="3" fontId="4" fillId="22" borderId="13" xfId="65" applyNumberFormat="1" applyFont="1" applyFill="1" applyBorder="1" applyAlignment="1" applyProtection="1">
      <alignment vertical="center"/>
      <protection locked="0"/>
    </xf>
    <xf numFmtId="3" fontId="4" fillId="0" borderId="24" xfId="65" applyNumberFormat="1" applyFont="1" applyBorder="1" applyAlignment="1">
      <alignment vertical="center"/>
      <protection/>
    </xf>
    <xf numFmtId="49" fontId="4" fillId="0" borderId="58" xfId="59" applyNumberFormat="1" applyFont="1" applyBorder="1" applyAlignment="1">
      <alignment horizontal="center" vertical="center" wrapText="1"/>
      <protection/>
    </xf>
    <xf numFmtId="0" fontId="4" fillId="0" borderId="64" xfId="65" applyFont="1" applyBorder="1" applyAlignment="1">
      <alignment vertical="center" wrapText="1"/>
      <protection/>
    </xf>
    <xf numFmtId="3" fontId="4" fillId="0" borderId="60" xfId="65" applyNumberFormat="1" applyFont="1" applyBorder="1" applyAlignment="1">
      <alignment vertical="center"/>
      <protection/>
    </xf>
    <xf numFmtId="4" fontId="4" fillId="0" borderId="19" xfId="65" applyNumberFormat="1" applyFont="1" applyBorder="1" applyAlignment="1">
      <alignment vertical="center"/>
      <protection/>
    </xf>
    <xf numFmtId="49" fontId="4" fillId="0" borderId="44" xfId="59" applyNumberFormat="1" applyFont="1" applyBorder="1" applyAlignment="1">
      <alignment horizontal="center" vertical="center" wrapText="1"/>
      <protection/>
    </xf>
    <xf numFmtId="0" fontId="4" fillId="0" borderId="47" xfId="65" applyFont="1" applyBorder="1" applyAlignment="1">
      <alignment horizontal="center" vertical="center"/>
      <protection/>
    </xf>
    <xf numFmtId="0" fontId="4" fillId="0" borderId="55" xfId="65" applyFont="1" applyBorder="1" applyAlignment="1">
      <alignment horizontal="left"/>
      <protection/>
    </xf>
    <xf numFmtId="0" fontId="4" fillId="0" borderId="57" xfId="65" applyFont="1" applyBorder="1" applyAlignment="1">
      <alignment horizontal="left"/>
      <protection/>
    </xf>
    <xf numFmtId="0" fontId="4" fillId="0" borderId="18" xfId="65" applyFont="1" applyBorder="1" applyAlignment="1">
      <alignment horizontal="left" vertical="center"/>
      <protection/>
    </xf>
    <xf numFmtId="3" fontId="4" fillId="22" borderId="18" xfId="65" applyNumberFormat="1" applyFont="1" applyFill="1" applyBorder="1" applyAlignment="1" applyProtection="1">
      <alignment vertical="center"/>
      <protection locked="0"/>
    </xf>
    <xf numFmtId="49" fontId="4" fillId="0" borderId="35" xfId="59" applyNumberFormat="1" applyFont="1" applyBorder="1" applyAlignment="1">
      <alignment horizontal="center" vertical="center" wrapText="1"/>
      <protection/>
    </xf>
    <xf numFmtId="3" fontId="4" fillId="0" borderId="28" xfId="65" applyNumberFormat="1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49" fontId="4" fillId="0" borderId="0" xfId="59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left" vertical="center"/>
      <protection/>
    </xf>
    <xf numFmtId="49" fontId="4" fillId="0" borderId="0" xfId="65" applyNumberFormat="1" applyFont="1" applyBorder="1" applyAlignment="1">
      <alignment horizontal="center"/>
      <protection/>
    </xf>
    <xf numFmtId="3" fontId="4" fillId="0" borderId="0" xfId="65" applyNumberFormat="1" applyFont="1" applyBorder="1" applyAlignment="1">
      <alignment vertical="center"/>
      <protection/>
    </xf>
    <xf numFmtId="3" fontId="4" fillId="0" borderId="59" xfId="65" applyNumberFormat="1" applyFont="1" applyFill="1" applyBorder="1" applyAlignment="1" applyProtection="1">
      <alignment vertical="center"/>
      <protection locked="0"/>
    </xf>
    <xf numFmtId="0" fontId="4" fillId="0" borderId="19" xfId="65" applyFont="1" applyFill="1" applyBorder="1" applyAlignment="1">
      <alignment horizontal="center" vertical="center"/>
      <protection/>
    </xf>
    <xf numFmtId="204" fontId="4" fillId="22" borderId="18" xfId="65" applyNumberFormat="1" applyFont="1" applyFill="1" applyBorder="1" applyAlignment="1" applyProtection="1">
      <alignment vertical="center"/>
      <protection locked="0"/>
    </xf>
    <xf numFmtId="204" fontId="4" fillId="0" borderId="18" xfId="65" applyNumberFormat="1" applyFont="1" applyFill="1" applyBorder="1" applyAlignment="1" applyProtection="1">
      <alignment vertical="center"/>
      <protection locked="0"/>
    </xf>
    <xf numFmtId="0" fontId="4" fillId="0" borderId="45" xfId="65" applyFont="1" applyBorder="1" applyAlignment="1">
      <alignment vertical="center" wrapText="1"/>
      <protection/>
    </xf>
    <xf numFmtId="4" fontId="4" fillId="0" borderId="45" xfId="65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Border="1" applyAlignment="1">
      <alignment vertical="center"/>
      <protection/>
    </xf>
    <xf numFmtId="0" fontId="4" fillId="0" borderId="33" xfId="65" applyFont="1" applyBorder="1" applyAlignment="1">
      <alignment horizontal="center" vertical="center" wrapText="1"/>
      <protection/>
    </xf>
    <xf numFmtId="181" fontId="4" fillId="0" borderId="33" xfId="73" applyNumberFormat="1" applyFont="1" applyFill="1" applyBorder="1" applyAlignment="1" applyProtection="1">
      <alignment horizontal="center" vertical="center" wrapText="1"/>
      <protection/>
    </xf>
    <xf numFmtId="0" fontId="4" fillId="0" borderId="45" xfId="65" applyFont="1" applyBorder="1" applyAlignment="1">
      <alignment horizontal="left" vertical="center"/>
      <protection/>
    </xf>
    <xf numFmtId="181" fontId="4" fillId="0" borderId="71" xfId="73" applyNumberFormat="1" applyFont="1" applyFill="1" applyBorder="1" applyAlignment="1" applyProtection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/>
      <protection/>
    </xf>
    <xf numFmtId="3" fontId="4" fillId="22" borderId="33" xfId="65" applyNumberFormat="1" applyFont="1" applyFill="1" applyBorder="1" applyAlignment="1" applyProtection="1">
      <alignment vertical="center"/>
      <protection locked="0"/>
    </xf>
    <xf numFmtId="204" fontId="4" fillId="0" borderId="33" xfId="65" applyNumberFormat="1" applyFont="1" applyFill="1" applyBorder="1" applyAlignment="1" applyProtection="1">
      <alignment vertical="center"/>
      <protection locked="0"/>
    </xf>
    <xf numFmtId="3" fontId="4" fillId="0" borderId="71" xfId="65" applyNumberFormat="1" applyFont="1" applyFill="1" applyBorder="1" applyAlignment="1" applyProtection="1">
      <alignment vertical="center"/>
      <protection locked="0"/>
    </xf>
    <xf numFmtId="0" fontId="4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22" xfId="64" applyFont="1" applyBorder="1" applyAlignment="1">
      <alignment horizontal="center" vertical="center" wrapText="1"/>
      <protection/>
    </xf>
    <xf numFmtId="0" fontId="4" fillId="0" borderId="72" xfId="64" applyFont="1" applyBorder="1" applyAlignment="1">
      <alignment horizontal="center" vertical="center" wrapText="1"/>
      <protection/>
    </xf>
    <xf numFmtId="0" fontId="4" fillId="0" borderId="55" xfId="64" applyFont="1" applyBorder="1" applyAlignment="1">
      <alignment horizontal="left" vertical="center" wrapText="1"/>
      <protection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25" xfId="64" applyFont="1" applyBorder="1" applyAlignment="1">
      <alignment horizontal="center" vertical="center" wrapText="1"/>
      <protection/>
    </xf>
    <xf numFmtId="0" fontId="4" fillId="0" borderId="73" xfId="64" applyFont="1" applyBorder="1" applyAlignment="1">
      <alignment horizontal="center" vertical="center" wrapText="1"/>
      <protection/>
    </xf>
    <xf numFmtId="0" fontId="4" fillId="0" borderId="56" xfId="64" applyFont="1" applyBorder="1" applyAlignment="1">
      <alignment horizontal="left" vertical="center" wrapText="1"/>
      <protection/>
    </xf>
    <xf numFmtId="0" fontId="4" fillId="0" borderId="24" xfId="64" applyFont="1" applyBorder="1" applyAlignment="1">
      <alignment horizontal="center" vertical="center" wrapText="1"/>
      <protection/>
    </xf>
    <xf numFmtId="0" fontId="4" fillId="0" borderId="61" xfId="64" applyFont="1" applyBorder="1" applyAlignment="1">
      <alignment horizontal="left" vertical="center" wrapText="1"/>
      <protection/>
    </xf>
    <xf numFmtId="0" fontId="4" fillId="0" borderId="74" xfId="64" applyFont="1" applyBorder="1" applyAlignment="1">
      <alignment horizontal="center" vertical="center" wrapText="1"/>
      <protection/>
    </xf>
    <xf numFmtId="0" fontId="4" fillId="0" borderId="75" xfId="64" applyFont="1" applyBorder="1" applyAlignment="1">
      <alignment horizontal="center" vertical="center" wrapText="1"/>
      <protection/>
    </xf>
    <xf numFmtId="0" fontId="4" fillId="0" borderId="76" xfId="64" applyFont="1" applyBorder="1" applyAlignment="1">
      <alignment horizontal="left" vertical="center" wrapText="1"/>
      <protection/>
    </xf>
    <xf numFmtId="0" fontId="4" fillId="0" borderId="77" xfId="64" applyFont="1" applyBorder="1" applyAlignment="1">
      <alignment horizontal="center" vertical="center" wrapText="1"/>
      <protection/>
    </xf>
    <xf numFmtId="0" fontId="4" fillId="0" borderId="0" xfId="64" applyFont="1" applyAlignment="1">
      <alignment vertical="center" wrapText="1"/>
      <protection/>
    </xf>
    <xf numFmtId="3" fontId="36" fillId="25" borderId="36" xfId="59" applyNumberFormat="1" applyFont="1" applyFill="1" applyBorder="1" applyAlignment="1">
      <alignment horizontal="right" vertical="center"/>
      <protection/>
    </xf>
    <xf numFmtId="49" fontId="4" fillId="0" borderId="58" xfId="0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/>
      <protection/>
    </xf>
    <xf numFmtId="3" fontId="4" fillId="22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0" xfId="0" applyNumberFormat="1" applyFont="1" applyFill="1" applyBorder="1" applyAlignment="1" applyProtection="1">
      <alignment horizontal="right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horizontal="right" vertical="center"/>
      <protection/>
    </xf>
    <xf numFmtId="49" fontId="4" fillId="0" borderId="25" xfId="0" applyNumberFormat="1" applyFont="1" applyBorder="1" applyAlignment="1" applyProtection="1">
      <alignment horizontal="right" vertical="center"/>
      <protection/>
    </xf>
    <xf numFmtId="49" fontId="4" fillId="0" borderId="35" xfId="0" applyNumberFormat="1" applyFont="1" applyBorder="1" applyAlignment="1" applyProtection="1">
      <alignment horizontal="right" vertical="center"/>
      <protection/>
    </xf>
    <xf numFmtId="49" fontId="4" fillId="0" borderId="26" xfId="0" applyNumberFormat="1" applyFont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right" vertical="center"/>
      <protection/>
    </xf>
    <xf numFmtId="181" fontId="36" fillId="25" borderId="0" xfId="73" applyNumberFormat="1" applyFont="1" applyFill="1" applyBorder="1" applyAlignment="1" applyProtection="1">
      <alignment horizontal="center" vertical="center"/>
      <protection/>
    </xf>
    <xf numFmtId="0" fontId="4" fillId="20" borderId="30" xfId="63" applyFont="1" applyFill="1" applyBorder="1" applyAlignment="1">
      <alignment vertical="center"/>
      <protection/>
    </xf>
    <xf numFmtId="0" fontId="4" fillId="26" borderId="0" xfId="59" applyNumberFormat="1" applyFont="1" applyFill="1" applyBorder="1" applyAlignment="1">
      <alignment horizontal="left"/>
      <protection/>
    </xf>
    <xf numFmtId="0" fontId="36" fillId="24" borderId="0" xfId="0" applyNumberFormat="1" applyFont="1" applyFill="1" applyAlignment="1">
      <alignment vertical="center" wrapText="1"/>
    </xf>
    <xf numFmtId="0" fontId="4" fillId="22" borderId="13" xfId="63" applyFont="1" applyFill="1" applyBorder="1">
      <alignment/>
      <protection/>
    </xf>
    <xf numFmtId="203" fontId="4" fillId="22" borderId="13" xfId="63" applyNumberFormat="1" applyFont="1" applyFill="1" applyBorder="1">
      <alignment/>
      <protection/>
    </xf>
    <xf numFmtId="0" fontId="4" fillId="0" borderId="13" xfId="63" applyFont="1" applyFill="1" applyBorder="1">
      <alignment/>
      <protection/>
    </xf>
    <xf numFmtId="203" fontId="4" fillId="0" borderId="13" xfId="63" applyNumberFormat="1" applyFont="1" applyFill="1" applyBorder="1">
      <alignment/>
      <protection/>
    </xf>
    <xf numFmtId="203" fontId="4" fillId="22" borderId="14" xfId="63" applyNumberFormat="1" applyFont="1" applyFill="1" applyBorder="1">
      <alignment/>
      <protection/>
    </xf>
    <xf numFmtId="0" fontId="4" fillId="22" borderId="15" xfId="63" applyFont="1" applyFill="1" applyBorder="1">
      <alignment/>
      <protection/>
    </xf>
    <xf numFmtId="0" fontId="4" fillId="0" borderId="15" xfId="63" applyFont="1" applyFill="1" applyBorder="1">
      <alignment/>
      <protection/>
    </xf>
    <xf numFmtId="0" fontId="4" fillId="0" borderId="33" xfId="63" applyFont="1" applyBorder="1">
      <alignment/>
      <protection/>
    </xf>
    <xf numFmtId="203" fontId="4" fillId="0" borderId="38" xfId="63" applyNumberFormat="1" applyFont="1" applyFill="1" applyBorder="1">
      <alignment/>
      <protection/>
    </xf>
    <xf numFmtId="0" fontId="4" fillId="20" borderId="78" xfId="63" applyFont="1" applyFill="1" applyBorder="1" applyAlignment="1">
      <alignment vertical="center"/>
      <protection/>
    </xf>
    <xf numFmtId="0" fontId="4" fillId="24" borderId="35" xfId="63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4" fillId="25" borderId="0" xfId="59" applyNumberFormat="1" applyFont="1" applyFill="1">
      <alignment/>
      <protection/>
    </xf>
    <xf numFmtId="181" fontId="4" fillId="24" borderId="0" xfId="73" applyNumberFormat="1" applyFont="1" applyFill="1" applyBorder="1" applyAlignment="1" applyProtection="1">
      <alignment vertical="center"/>
      <protection/>
    </xf>
    <xf numFmtId="0" fontId="4" fillId="26" borderId="56" xfId="65" applyFont="1" applyFill="1" applyBorder="1" applyAlignment="1">
      <alignment vertical="center" wrapText="1"/>
      <protection/>
    </xf>
    <xf numFmtId="0" fontId="4" fillId="0" borderId="70" xfId="59" applyNumberFormat="1" applyFont="1" applyFill="1" applyBorder="1" applyAlignment="1">
      <alignment horizontal="center" vertical="center"/>
      <protection/>
    </xf>
    <xf numFmtId="0" fontId="4" fillId="24" borderId="15" xfId="59" applyFont="1" applyFill="1" applyBorder="1" applyAlignment="1">
      <alignment horizontal="center" vertical="center" wrapText="1"/>
      <protection/>
    </xf>
    <xf numFmtId="3" fontId="4" fillId="0" borderId="23" xfId="59" applyNumberFormat="1" applyFont="1" applyFill="1" applyBorder="1" applyAlignment="1">
      <alignment horizontal="right" vertical="center" wrapText="1"/>
      <protection/>
    </xf>
    <xf numFmtId="0" fontId="4" fillId="24" borderId="14" xfId="59" applyFont="1" applyFill="1" applyBorder="1" applyAlignment="1">
      <alignment horizontal="center" vertical="center" wrapText="1"/>
      <protection/>
    </xf>
    <xf numFmtId="9" fontId="4" fillId="26" borderId="27" xfId="59" applyNumberFormat="1" applyFont="1" applyFill="1" applyBorder="1" applyAlignment="1">
      <alignment horizontal="right" vertical="center" wrapText="1"/>
      <protection/>
    </xf>
    <xf numFmtId="0" fontId="4" fillId="24" borderId="45" xfId="59" applyFont="1" applyFill="1" applyBorder="1" applyAlignment="1">
      <alignment horizontal="center" vertical="center" wrapText="1"/>
      <protection/>
    </xf>
    <xf numFmtId="3" fontId="4" fillId="0" borderId="36" xfId="59" applyNumberFormat="1" applyFont="1" applyFill="1" applyBorder="1" applyAlignment="1">
      <alignment horizontal="right" vertical="center" wrapText="1"/>
      <protection/>
    </xf>
    <xf numFmtId="3" fontId="36" fillId="26" borderId="23" xfId="73" applyNumberFormat="1" applyFont="1" applyFill="1" applyBorder="1" applyAlignment="1" applyProtection="1">
      <alignment horizontal="right" vertical="center" wrapText="1"/>
      <protection/>
    </xf>
    <xf numFmtId="3" fontId="36" fillId="26" borderId="24" xfId="73" applyNumberFormat="1" applyFont="1" applyFill="1" applyBorder="1" applyAlignment="1" applyProtection="1">
      <alignment horizontal="right" vertical="center" wrapText="1"/>
      <protection/>
    </xf>
    <xf numFmtId="181" fontId="36" fillId="25" borderId="0" xfId="73" applyNumberFormat="1" applyFont="1" applyFill="1" applyBorder="1" applyAlignment="1" applyProtection="1">
      <alignment vertical="center"/>
      <protection/>
    </xf>
    <xf numFmtId="0" fontId="36" fillId="25" borderId="40" xfId="59" applyFont="1" applyFill="1" applyBorder="1" applyAlignment="1">
      <alignment horizontal="center" vertical="center"/>
      <protection/>
    </xf>
    <xf numFmtId="0" fontId="36" fillId="25" borderId="35" xfId="59" applyFont="1" applyFill="1" applyBorder="1" applyAlignment="1">
      <alignment horizontal="center" vertical="center"/>
      <protection/>
    </xf>
    <xf numFmtId="0" fontId="4" fillId="0" borderId="79" xfId="64" applyFont="1" applyBorder="1" applyAlignment="1">
      <alignment horizontal="center" vertical="center" wrapText="1"/>
      <protection/>
    </xf>
    <xf numFmtId="0" fontId="4" fillId="0" borderId="27" xfId="64" applyFont="1" applyBorder="1" applyAlignment="1">
      <alignment horizontal="center" vertical="center" wrapText="1"/>
      <protection/>
    </xf>
    <xf numFmtId="3" fontId="37" fillId="26" borderId="15" xfId="65" applyNumberFormat="1" applyFont="1" applyFill="1" applyBorder="1" applyAlignment="1">
      <alignment horizontal="right" vertical="center"/>
      <protection/>
    </xf>
    <xf numFmtId="3" fontId="37" fillId="24" borderId="23" xfId="65" applyNumberFormat="1" applyFont="1" applyFill="1" applyBorder="1" applyAlignment="1">
      <alignment horizontal="right" vertical="center"/>
      <protection/>
    </xf>
    <xf numFmtId="3" fontId="37" fillId="26" borderId="13" xfId="65" applyNumberFormat="1" applyFont="1" applyFill="1" applyBorder="1" applyAlignment="1">
      <alignment horizontal="right" vertical="center"/>
      <protection/>
    </xf>
    <xf numFmtId="3" fontId="37" fillId="24" borderId="24" xfId="65" applyNumberFormat="1" applyFont="1" applyFill="1" applyBorder="1" applyAlignment="1">
      <alignment horizontal="right" vertical="center"/>
      <protection/>
    </xf>
    <xf numFmtId="10" fontId="37" fillId="0" borderId="14" xfId="65" applyNumberFormat="1" applyFont="1" applyFill="1" applyBorder="1" applyAlignment="1">
      <alignment horizontal="right" vertical="center"/>
      <protection/>
    </xf>
    <xf numFmtId="3" fontId="37" fillId="26" borderId="38" xfId="65" applyNumberFormat="1" applyFont="1" applyFill="1" applyBorder="1" applyAlignment="1">
      <alignment horizontal="right" vertical="center"/>
      <protection/>
    </xf>
    <xf numFmtId="3" fontId="37" fillId="24" borderId="54" xfId="65" applyNumberFormat="1" applyFont="1" applyFill="1" applyBorder="1" applyAlignment="1">
      <alignment horizontal="right" vertical="center"/>
      <protection/>
    </xf>
    <xf numFmtId="49" fontId="4" fillId="24" borderId="80" xfId="63" applyNumberFormat="1" applyFont="1" applyFill="1" applyBorder="1" applyAlignment="1">
      <alignment horizontal="center" vertical="center" wrapText="1"/>
      <protection/>
    </xf>
    <xf numFmtId="49" fontId="4" fillId="24" borderId="81" xfId="63" applyNumberFormat="1" applyFont="1" applyFill="1" applyBorder="1" applyAlignment="1">
      <alignment horizontal="center" vertical="center" wrapText="1"/>
      <protection/>
    </xf>
    <xf numFmtId="49" fontId="4" fillId="24" borderId="82" xfId="63" applyNumberFormat="1" applyFont="1" applyFill="1" applyBorder="1" applyAlignment="1">
      <alignment horizontal="center" vertical="center" wrapText="1"/>
      <protection/>
    </xf>
    <xf numFmtId="49" fontId="4" fillId="24" borderId="83" xfId="63" applyNumberFormat="1" applyFont="1" applyFill="1" applyBorder="1" applyAlignment="1">
      <alignment horizontal="center" vertical="center" wrapText="1"/>
      <protection/>
    </xf>
    <xf numFmtId="49" fontId="4" fillId="24" borderId="84" xfId="63" applyNumberFormat="1" applyFont="1" applyFill="1" applyBorder="1" applyAlignment="1">
      <alignment horizontal="center" vertical="center" wrapText="1"/>
      <protection/>
    </xf>
    <xf numFmtId="10" fontId="37" fillId="0" borderId="27" xfId="65" applyNumberFormat="1" applyFont="1" applyFill="1" applyBorder="1" applyAlignment="1">
      <alignment horizontal="right" vertical="center"/>
      <protection/>
    </xf>
    <xf numFmtId="10" fontId="37" fillId="0" borderId="42" xfId="65" applyNumberFormat="1" applyFont="1" applyFill="1" applyBorder="1" applyAlignment="1">
      <alignment horizontal="right" vertical="center"/>
      <protection/>
    </xf>
    <xf numFmtId="10" fontId="37" fillId="0" borderId="77" xfId="65" applyNumberFormat="1" applyFont="1" applyFill="1" applyBorder="1" applyAlignment="1">
      <alignment horizontal="right" vertical="center"/>
      <protection/>
    </xf>
    <xf numFmtId="0" fontId="4" fillId="24" borderId="15" xfId="63" applyFont="1" applyFill="1" applyBorder="1">
      <alignment/>
      <protection/>
    </xf>
    <xf numFmtId="0" fontId="4" fillId="24" borderId="13" xfId="65" applyFont="1" applyFill="1" applyBorder="1">
      <alignment/>
      <protection/>
    </xf>
    <xf numFmtId="0" fontId="4" fillId="24" borderId="14" xfId="65" applyFont="1" applyFill="1" applyBorder="1">
      <alignment/>
      <protection/>
    </xf>
    <xf numFmtId="0" fontId="4" fillId="24" borderId="13" xfId="65" applyFont="1" applyFill="1" applyBorder="1" applyAlignment="1">
      <alignment horizontal="left"/>
      <protection/>
    </xf>
    <xf numFmtId="0" fontId="4" fillId="24" borderId="42" xfId="65" applyFont="1" applyFill="1" applyBorder="1" applyAlignment="1">
      <alignment horizontal="left"/>
      <protection/>
    </xf>
    <xf numFmtId="49" fontId="38" fillId="0" borderId="85" xfId="59" applyNumberFormat="1" applyFont="1" applyBorder="1" applyAlignment="1">
      <alignment horizontal="center" vertical="center"/>
      <protection/>
    </xf>
    <xf numFmtId="3" fontId="38" fillId="0" borderId="12" xfId="59" applyNumberFormat="1" applyFont="1" applyBorder="1" applyAlignment="1">
      <alignment horizontal="center"/>
      <protection/>
    </xf>
    <xf numFmtId="0" fontId="38" fillId="0" borderId="0" xfId="59" applyFont="1">
      <alignment/>
      <protection/>
    </xf>
    <xf numFmtId="181" fontId="4" fillId="0" borderId="45" xfId="73" applyNumberFormat="1" applyFont="1" applyFill="1" applyBorder="1" applyAlignment="1" applyProtection="1">
      <alignment horizontal="center" vertical="center" wrapText="1"/>
      <protection/>
    </xf>
    <xf numFmtId="3" fontId="4" fillId="0" borderId="38" xfId="65" applyNumberFormat="1" applyFont="1" applyFill="1" applyBorder="1">
      <alignment/>
      <protection/>
    </xf>
    <xf numFmtId="3" fontId="4" fillId="0" borderId="16" xfId="65" applyNumberFormat="1" applyFont="1" applyFill="1" applyBorder="1" applyAlignment="1">
      <alignment horizontal="right" vertical="center"/>
      <protection/>
    </xf>
    <xf numFmtId="0" fontId="4" fillId="0" borderId="13" xfId="65" applyFont="1" applyBorder="1" applyAlignment="1">
      <alignment horizontal="left"/>
      <protection/>
    </xf>
    <xf numFmtId="0" fontId="4" fillId="0" borderId="55" xfId="65" applyFont="1" applyBorder="1" applyAlignment="1">
      <alignment horizontal="center"/>
      <protection/>
    </xf>
    <xf numFmtId="0" fontId="4" fillId="0" borderId="16" xfId="65" applyFont="1" applyFill="1" applyBorder="1" applyAlignment="1">
      <alignment horizontal="left" indent="4"/>
      <protection/>
    </xf>
    <xf numFmtId="0" fontId="4" fillId="0" borderId="48" xfId="65" applyFont="1" applyBorder="1" applyAlignment="1">
      <alignment horizontal="center"/>
      <protection/>
    </xf>
    <xf numFmtId="0" fontId="4" fillId="0" borderId="45" xfId="65" applyFont="1" applyBorder="1" applyAlignment="1">
      <alignment horizontal="center"/>
      <protection/>
    </xf>
    <xf numFmtId="3" fontId="4" fillId="0" borderId="45" xfId="65" applyNumberFormat="1" applyFont="1" applyBorder="1" applyAlignment="1">
      <alignment horizontal="right" vertical="center"/>
      <protection/>
    </xf>
    <xf numFmtId="3" fontId="4" fillId="0" borderId="36" xfId="65" applyNumberFormat="1" applyFont="1" applyBorder="1" applyAlignment="1">
      <alignment horizontal="right" vertical="center"/>
      <protection/>
    </xf>
    <xf numFmtId="3" fontId="4" fillId="0" borderId="45" xfId="65" applyNumberFormat="1" applyFont="1" applyFill="1" applyBorder="1" applyAlignment="1">
      <alignment horizontal="right" vertical="center"/>
      <protection/>
    </xf>
    <xf numFmtId="0" fontId="4" fillId="0" borderId="59" xfId="65" applyFont="1" applyBorder="1" applyAlignment="1">
      <alignment horizontal="center" vertical="center" wrapText="1"/>
      <protection/>
    </xf>
    <xf numFmtId="3" fontId="4" fillId="26" borderId="13" xfId="65" applyNumberFormat="1" applyFont="1" applyFill="1" applyBorder="1" applyAlignment="1" applyProtection="1">
      <alignment vertical="center"/>
      <protection locked="0"/>
    </xf>
    <xf numFmtId="0" fontId="4" fillId="0" borderId="38" xfId="65" applyFont="1" applyBorder="1" applyAlignment="1">
      <alignment horizontal="center" vertical="center" wrapText="1"/>
      <protection/>
    </xf>
    <xf numFmtId="3" fontId="4" fillId="26" borderId="38" xfId="65" applyNumberFormat="1" applyFont="1" applyFill="1" applyBorder="1" applyAlignment="1" applyProtection="1">
      <alignment vertical="center"/>
      <protection locked="0"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3" fontId="4" fillId="26" borderId="16" xfId="65" applyNumberFormat="1" applyFont="1" applyFill="1" applyBorder="1" applyAlignment="1" applyProtection="1">
      <alignment vertical="center"/>
      <protection locked="0"/>
    </xf>
    <xf numFmtId="3" fontId="4" fillId="25" borderId="13" xfId="65" applyNumberFormat="1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24" borderId="0" xfId="0" applyNumberFormat="1" applyFont="1" applyFill="1" applyBorder="1" applyAlignment="1">
      <alignment/>
    </xf>
    <xf numFmtId="0" fontId="4" fillId="0" borderId="0" xfId="59" applyFont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 wrapText="1"/>
      <protection/>
    </xf>
    <xf numFmtId="2" fontId="4" fillId="0" borderId="0" xfId="59" applyNumberFormat="1" applyFont="1" applyFill="1" applyAlignment="1">
      <alignment horizontal="left" vertical="center"/>
      <protection/>
    </xf>
    <xf numFmtId="2" fontId="4" fillId="0" borderId="0" xfId="59" applyNumberFormat="1" applyFont="1" applyFill="1" applyAlignment="1">
      <alignment vertical="center"/>
      <protection/>
    </xf>
    <xf numFmtId="0" fontId="4" fillId="0" borderId="11" xfId="59" applyFont="1" applyFill="1" applyBorder="1" applyAlignment="1">
      <alignment horizontal="right" vertical="center"/>
      <protection/>
    </xf>
    <xf numFmtId="0" fontId="3" fillId="0" borderId="0" xfId="59" applyFont="1" applyAlignment="1">
      <alignment horizontal="center" wrapText="1"/>
      <protection/>
    </xf>
    <xf numFmtId="0" fontId="0" fillId="0" borderId="0" xfId="59" applyBorder="1">
      <alignment/>
      <protection/>
    </xf>
    <xf numFmtId="0" fontId="4" fillId="24" borderId="86" xfId="59" applyFont="1" applyFill="1" applyBorder="1" applyAlignment="1">
      <alignment horizontal="center" vertical="center" wrapText="1"/>
      <protection/>
    </xf>
    <xf numFmtId="3" fontId="4" fillId="0" borderId="36" xfId="59" applyNumberFormat="1" applyFont="1" applyFill="1" applyBorder="1" applyAlignment="1">
      <alignment horizontal="right" vertical="center"/>
      <protection/>
    </xf>
    <xf numFmtId="49" fontId="4" fillId="24" borderId="0" xfId="59" applyNumberFormat="1" applyFont="1" applyFill="1" applyAlignment="1">
      <alignment horizontal="center" vertical="center"/>
      <protection/>
    </xf>
    <xf numFmtId="49" fontId="0" fillId="0" borderId="0" xfId="59" applyNumberFormat="1" applyAlignment="1">
      <alignment horizontal="center" vertical="center"/>
      <protection/>
    </xf>
    <xf numFmtId="0" fontId="0" fillId="0" borderId="0" xfId="59" applyFont="1">
      <alignment/>
      <protection/>
    </xf>
    <xf numFmtId="49" fontId="4" fillId="24" borderId="0" xfId="63" applyNumberFormat="1" applyFont="1" applyFill="1" applyAlignment="1">
      <alignment horizontal="center" vertical="center"/>
      <protection/>
    </xf>
    <xf numFmtId="0" fontId="4" fillId="24" borderId="0" xfId="65" applyFont="1" applyFill="1">
      <alignment/>
      <protection/>
    </xf>
    <xf numFmtId="3" fontId="4" fillId="24" borderId="0" xfId="65" applyNumberFormat="1" applyFont="1" applyFill="1" applyAlignment="1">
      <alignment horizontal="center"/>
      <protection/>
    </xf>
    <xf numFmtId="3" fontId="4" fillId="0" borderId="0" xfId="63" applyNumberFormat="1" applyFont="1">
      <alignment/>
      <protection/>
    </xf>
    <xf numFmtId="3" fontId="4" fillId="0" borderId="14" xfId="65" applyNumberFormat="1" applyFont="1" applyBorder="1">
      <alignment/>
      <protection/>
    </xf>
    <xf numFmtId="3" fontId="4" fillId="0" borderId="27" xfId="65" applyNumberFormat="1" applyFont="1" applyBorder="1">
      <alignment/>
      <protection/>
    </xf>
    <xf numFmtId="14" fontId="32" fillId="22" borderId="33" xfId="63" applyNumberFormat="1" applyFont="1" applyFill="1" applyBorder="1" applyAlignment="1">
      <alignment horizontal="center" vertical="center"/>
      <protection/>
    </xf>
    <xf numFmtId="3" fontId="4" fillId="0" borderId="87" xfId="65" applyNumberFormat="1" applyFont="1" applyBorder="1">
      <alignment/>
      <protection/>
    </xf>
    <xf numFmtId="3" fontId="4" fillId="0" borderId="14" xfId="65" applyNumberFormat="1" applyFont="1" applyFill="1" applyBorder="1">
      <alignment/>
      <protection/>
    </xf>
    <xf numFmtId="0" fontId="4" fillId="0" borderId="21" xfId="59" applyNumberFormat="1" applyFont="1" applyBorder="1" applyAlignment="1">
      <alignment horizontal="center" vertical="center" wrapText="1"/>
      <protection/>
    </xf>
    <xf numFmtId="3" fontId="4" fillId="25" borderId="88" xfId="65" applyNumberFormat="1" applyFont="1" applyFill="1" applyBorder="1" applyAlignment="1">
      <alignment horizontal="right" vertical="center"/>
      <protection/>
    </xf>
    <xf numFmtId="0" fontId="4" fillId="0" borderId="37" xfId="59" applyNumberFormat="1" applyFont="1" applyBorder="1" applyAlignment="1">
      <alignment horizontal="center" vertical="center"/>
      <protection/>
    </xf>
    <xf numFmtId="3" fontId="4" fillId="25" borderId="89" xfId="65" applyNumberFormat="1" applyFont="1" applyFill="1" applyBorder="1">
      <alignment/>
      <protection/>
    </xf>
    <xf numFmtId="0" fontId="4" fillId="0" borderId="22" xfId="59" applyNumberFormat="1" applyFont="1" applyBorder="1" applyAlignment="1">
      <alignment horizontal="center" vertical="center" wrapText="1"/>
      <protection/>
    </xf>
    <xf numFmtId="0" fontId="4" fillId="24" borderId="55" xfId="59" applyFont="1" applyFill="1" applyBorder="1">
      <alignment/>
      <protection/>
    </xf>
    <xf numFmtId="3" fontId="4" fillId="25" borderId="90" xfId="65" applyNumberFormat="1" applyFont="1" applyFill="1" applyBorder="1" applyAlignment="1">
      <alignment horizontal="right" vertical="center"/>
      <protection/>
    </xf>
    <xf numFmtId="0" fontId="4" fillId="0" borderId="25" xfId="59" applyNumberFormat="1" applyFont="1" applyBorder="1" applyAlignment="1">
      <alignment horizontal="center" vertical="center" wrapText="1"/>
      <protection/>
    </xf>
    <xf numFmtId="3" fontId="4" fillId="25" borderId="91" xfId="65" applyNumberFormat="1" applyFont="1" applyFill="1" applyBorder="1" applyAlignment="1">
      <alignment horizontal="right" vertical="center"/>
      <protection/>
    </xf>
    <xf numFmtId="0" fontId="4" fillId="0" borderId="26" xfId="59" applyNumberFormat="1" applyFont="1" applyBorder="1" applyAlignment="1">
      <alignment horizontal="center" vertical="center" wrapText="1"/>
      <protection/>
    </xf>
    <xf numFmtId="3" fontId="4" fillId="25" borderId="92" xfId="65" applyNumberFormat="1" applyFont="1" applyFill="1" applyBorder="1" applyAlignment="1">
      <alignment horizontal="right" vertical="center"/>
      <protection/>
    </xf>
    <xf numFmtId="0" fontId="4" fillId="0" borderId="35" xfId="59" applyNumberFormat="1" applyFont="1" applyBorder="1" applyAlignment="1">
      <alignment horizontal="center" vertical="center" wrapText="1"/>
      <protection/>
    </xf>
    <xf numFmtId="3" fontId="4" fillId="25" borderId="93" xfId="65" applyNumberFormat="1" applyFont="1" applyFill="1" applyBorder="1" applyAlignment="1">
      <alignment horizontal="right" vertical="center"/>
      <protection/>
    </xf>
    <xf numFmtId="49" fontId="4" fillId="0" borderId="22" xfId="59" applyNumberFormat="1" applyFont="1" applyBorder="1" applyAlignment="1">
      <alignment horizontal="center" vertical="center" wrapText="1"/>
      <protection/>
    </xf>
    <xf numFmtId="49" fontId="4" fillId="0" borderId="25" xfId="59" applyNumberFormat="1" applyFont="1" applyBorder="1" applyAlignment="1">
      <alignment horizontal="center" vertical="center"/>
      <protection/>
    </xf>
    <xf numFmtId="49" fontId="4" fillId="0" borderId="22" xfId="59" applyNumberFormat="1" applyFont="1" applyBorder="1" applyAlignment="1">
      <alignment horizontal="center" vertical="center"/>
      <protection/>
    </xf>
    <xf numFmtId="49" fontId="4" fillId="0" borderId="21" xfId="59" applyNumberFormat="1" applyFont="1" applyBorder="1" applyAlignment="1">
      <alignment horizontal="center" vertical="center"/>
      <protection/>
    </xf>
    <xf numFmtId="49" fontId="4" fillId="0" borderId="37" xfId="59" applyNumberFormat="1" applyFont="1" applyBorder="1" applyAlignment="1">
      <alignment horizontal="center" vertical="center"/>
      <protection/>
    </xf>
    <xf numFmtId="3" fontId="4" fillId="25" borderId="89" xfId="65" applyNumberFormat="1" applyFont="1" applyFill="1" applyBorder="1" applyAlignment="1">
      <alignment horizontal="right" vertical="center"/>
      <protection/>
    </xf>
    <xf numFmtId="49" fontId="4" fillId="0" borderId="35" xfId="59" applyNumberFormat="1" applyFont="1" applyBorder="1" applyAlignment="1">
      <alignment horizontal="center" vertical="center"/>
      <protection/>
    </xf>
    <xf numFmtId="49" fontId="4" fillId="0" borderId="44" xfId="59" applyNumberFormat="1" applyFont="1" applyBorder="1" applyAlignment="1">
      <alignment horizontal="center" vertical="center"/>
      <protection/>
    </xf>
    <xf numFmtId="0" fontId="5" fillId="0" borderId="94" xfId="63" applyFont="1" applyBorder="1">
      <alignment/>
      <protection/>
    </xf>
    <xf numFmtId="3" fontId="4" fillId="25" borderId="95" xfId="65" applyNumberFormat="1" applyFont="1" applyFill="1" applyBorder="1" applyAlignment="1">
      <alignment horizontal="right" vertical="center"/>
      <protection/>
    </xf>
    <xf numFmtId="49" fontId="4" fillId="0" borderId="0" xfId="59" applyNumberFormat="1" applyFont="1" applyBorder="1" applyAlignment="1">
      <alignment horizontal="center" vertical="center"/>
      <protection/>
    </xf>
    <xf numFmtId="3" fontId="4" fillId="25" borderId="0" xfId="65" applyNumberFormat="1" applyFont="1" applyFill="1" applyBorder="1" applyAlignment="1">
      <alignment horizontal="right" vertical="center"/>
      <protection/>
    </xf>
    <xf numFmtId="3" fontId="4" fillId="0" borderId="0" xfId="65" applyNumberFormat="1" applyFont="1" applyBorder="1" applyAlignment="1">
      <alignment horizontal="right" vertical="center"/>
      <protection/>
    </xf>
    <xf numFmtId="0" fontId="5" fillId="0" borderId="0" xfId="63" applyFont="1" applyBorder="1">
      <alignment/>
      <protection/>
    </xf>
    <xf numFmtId="3" fontId="4" fillId="0" borderId="0" xfId="65" applyNumberFormat="1" applyFont="1" applyFill="1" applyBorder="1" applyAlignment="1">
      <alignment horizontal="right" vertical="center"/>
      <protection/>
    </xf>
    <xf numFmtId="0" fontId="39" fillId="27" borderId="38" xfId="0" applyFont="1" applyFill="1" applyBorder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39" fillId="27" borderId="14" xfId="0" applyFont="1" applyFill="1" applyBorder="1" applyAlignment="1">
      <alignment/>
    </xf>
    <xf numFmtId="0" fontId="39" fillId="27" borderId="4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2" fontId="37" fillId="0" borderId="0" xfId="0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vertical="center"/>
    </xf>
    <xf numFmtId="2" fontId="37" fillId="0" borderId="0" xfId="0" applyNumberFormat="1" applyFont="1" applyFill="1" applyAlignment="1">
      <alignment vertical="center"/>
    </xf>
    <xf numFmtId="0" fontId="37" fillId="24" borderId="0" xfId="0" applyFont="1" applyFill="1" applyAlignment="1">
      <alignment/>
    </xf>
    <xf numFmtId="0" fontId="37" fillId="24" borderId="0" xfId="0" applyFont="1" applyFill="1" applyAlignment="1">
      <alignment horizontal="center"/>
    </xf>
    <xf numFmtId="0" fontId="39" fillId="24" borderId="0" xfId="0" applyFont="1" applyFill="1" applyAlignment="1">
      <alignment/>
    </xf>
    <xf numFmtId="49" fontId="39" fillId="24" borderId="0" xfId="0" applyNumberFormat="1" applyFont="1" applyFill="1" applyAlignment="1">
      <alignment horizontal="right"/>
    </xf>
    <xf numFmtId="0" fontId="39" fillId="0" borderId="86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24" borderId="83" xfId="0" applyFont="1" applyFill="1" applyBorder="1" applyAlignment="1">
      <alignment horizontal="center"/>
    </xf>
    <xf numFmtId="0" fontId="39" fillId="24" borderId="38" xfId="0" applyFont="1" applyFill="1" applyBorder="1" applyAlignment="1">
      <alignment/>
    </xf>
    <xf numFmtId="3" fontId="39" fillId="0" borderId="54" xfId="63" applyNumberFormat="1" applyFont="1" applyFill="1" applyBorder="1" applyAlignment="1">
      <alignment horizontal="right" vertical="center"/>
      <protection/>
    </xf>
    <xf numFmtId="0" fontId="39" fillId="24" borderId="81" xfId="0" applyFont="1" applyFill="1" applyBorder="1" applyAlignment="1">
      <alignment horizontal="center"/>
    </xf>
    <xf numFmtId="0" fontId="39" fillId="24" borderId="13" xfId="0" applyFont="1" applyFill="1" applyBorder="1" applyAlignment="1">
      <alignment/>
    </xf>
    <xf numFmtId="3" fontId="39" fillId="0" borderId="24" xfId="63" applyNumberFormat="1" applyFont="1" applyFill="1" applyBorder="1" applyAlignment="1">
      <alignment horizontal="right" vertical="center"/>
      <protection/>
    </xf>
    <xf numFmtId="3" fontId="39" fillId="0" borderId="27" xfId="63" applyNumberFormat="1" applyFont="1" applyFill="1" applyBorder="1" applyAlignment="1">
      <alignment horizontal="right" vertical="center"/>
      <protection/>
    </xf>
    <xf numFmtId="0" fontId="39" fillId="24" borderId="14" xfId="0" applyFont="1" applyFill="1" applyBorder="1" applyAlignment="1">
      <alignment/>
    </xf>
    <xf numFmtId="0" fontId="39" fillId="24" borderId="84" xfId="0" applyFont="1" applyFill="1" applyBorder="1" applyAlignment="1">
      <alignment horizontal="center"/>
    </xf>
    <xf numFmtId="0" fontId="39" fillId="24" borderId="42" xfId="0" applyFont="1" applyFill="1" applyBorder="1" applyAlignment="1">
      <alignment/>
    </xf>
    <xf numFmtId="3" fontId="39" fillId="0" borderId="77" xfId="0" applyNumberFormat="1" applyFont="1" applyFill="1" applyBorder="1" applyAlignment="1">
      <alignment horizontal="right"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3" fontId="4" fillId="22" borderId="5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60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25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9" xfId="0" applyNumberFormat="1" applyFont="1" applyFill="1" applyBorder="1" applyAlignment="1" applyProtection="1">
      <alignment horizontal="right" vertical="center" wrapText="1"/>
      <protection locked="0"/>
    </xf>
    <xf numFmtId="1" fontId="4" fillId="24" borderId="21" xfId="0" applyNumberFormat="1" applyFont="1" applyFill="1" applyBorder="1" applyAlignment="1">
      <alignment horizontal="center" vertical="center"/>
    </xf>
    <xf numFmtId="49" fontId="4" fillId="24" borderId="18" xfId="0" applyNumberFormat="1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/>
    </xf>
    <xf numFmtId="49" fontId="4" fillId="24" borderId="19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vertical="center" wrapText="1"/>
    </xf>
    <xf numFmtId="3" fontId="4" fillId="24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9" fontId="4" fillId="24" borderId="25" xfId="0" applyNumberFormat="1" applyFont="1" applyFill="1" applyBorder="1" applyAlignment="1" applyProtection="1">
      <alignment horizontal="center" vertical="center"/>
      <protection locked="0"/>
    </xf>
    <xf numFmtId="0" fontId="4" fillId="22" borderId="13" xfId="0" applyFont="1" applyFill="1" applyBorder="1" applyAlignment="1" applyProtection="1">
      <alignment vertical="center" wrapText="1"/>
      <protection locked="0"/>
    </xf>
    <xf numFmtId="3" fontId="4" fillId="22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4" fillId="24" borderId="13" xfId="0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49" fontId="4" fillId="24" borderId="26" xfId="0" applyNumberFormat="1" applyFont="1" applyFill="1" applyBorder="1" applyAlignment="1" applyProtection="1">
      <alignment horizontal="center" vertical="center"/>
      <protection locked="0"/>
    </xf>
    <xf numFmtId="0" fontId="4" fillId="22" borderId="14" xfId="0" applyFont="1" applyFill="1" applyBorder="1" applyAlignment="1" applyProtection="1">
      <alignment vertical="center" wrapText="1"/>
      <protection locked="0"/>
    </xf>
    <xf numFmtId="49" fontId="4" fillId="24" borderId="21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vertical="center" wrapText="1"/>
    </xf>
    <xf numFmtId="3" fontId="4" fillId="24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24" borderId="13" xfId="0" applyFont="1" applyFill="1" applyBorder="1" applyAlignment="1" applyProtection="1">
      <alignment vertical="center"/>
      <protection locked="0"/>
    </xf>
    <xf numFmtId="0" fontId="4" fillId="24" borderId="13" xfId="0" applyFont="1" applyFill="1" applyBorder="1" applyAlignment="1" applyProtection="1">
      <alignment vertical="center" wrapText="1"/>
      <protection locked="0"/>
    </xf>
    <xf numFmtId="3" fontId="4" fillId="22" borderId="13" xfId="0" applyNumberFormat="1" applyFont="1" applyFill="1" applyBorder="1" applyAlignment="1">
      <alignment horizontal="right" vertical="center"/>
    </xf>
    <xf numFmtId="3" fontId="4" fillId="24" borderId="24" xfId="0" applyNumberFormat="1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left" vertical="center"/>
    </xf>
    <xf numFmtId="3" fontId="4" fillId="24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left" vertical="center"/>
    </xf>
    <xf numFmtId="3" fontId="4" fillId="24" borderId="41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0" fontId="4" fillId="24" borderId="38" xfId="59" applyFont="1" applyFill="1" applyBorder="1">
      <alignment/>
      <protection/>
    </xf>
    <xf numFmtId="0" fontId="4" fillId="24" borderId="13" xfId="59" applyFont="1" applyFill="1" applyBorder="1">
      <alignment/>
      <protection/>
    </xf>
    <xf numFmtId="0" fontId="4" fillId="24" borderId="14" xfId="59" applyFont="1" applyFill="1" applyBorder="1">
      <alignment/>
      <protection/>
    </xf>
    <xf numFmtId="0" fontId="4" fillId="24" borderId="14" xfId="59" applyFont="1" applyFill="1" applyBorder="1" applyAlignment="1">
      <alignment horizontal="center"/>
      <protection/>
    </xf>
    <xf numFmtId="0" fontId="4" fillId="24" borderId="13" xfId="59" applyFont="1" applyFill="1" applyBorder="1" applyAlignment="1">
      <alignment horizontal="center"/>
      <protection/>
    </xf>
    <xf numFmtId="0" fontId="4" fillId="24" borderId="16" xfId="59" applyFont="1" applyFill="1" applyBorder="1">
      <alignment/>
      <protection/>
    </xf>
    <xf numFmtId="0" fontId="4" fillId="24" borderId="16" xfId="63" applyFont="1" applyFill="1" applyBorder="1" applyAlignment="1">
      <alignment horizontal="center" vertical="center"/>
      <protection/>
    </xf>
    <xf numFmtId="3" fontId="5" fillId="28" borderId="16" xfId="63" applyNumberFormat="1" applyFont="1" applyFill="1" applyBorder="1" applyAlignment="1">
      <alignment horizontal="right" vertical="center"/>
      <protection/>
    </xf>
    <xf numFmtId="0" fontId="4" fillId="24" borderId="40" xfId="63" applyFont="1" applyFill="1" applyBorder="1" applyAlignment="1">
      <alignment horizontal="center" vertical="center"/>
      <protection/>
    </xf>
    <xf numFmtId="0" fontId="4" fillId="24" borderId="41" xfId="59" applyFont="1" applyFill="1" applyBorder="1">
      <alignment/>
      <protection/>
    </xf>
    <xf numFmtId="0" fontId="4" fillId="24" borderId="41" xfId="59" applyFont="1" applyFill="1" applyBorder="1" applyAlignment="1">
      <alignment horizontal="center"/>
      <protection/>
    </xf>
    <xf numFmtId="3" fontId="4" fillId="0" borderId="45" xfId="59" applyNumberFormat="1" applyFont="1" applyFill="1" applyBorder="1" applyAlignment="1">
      <alignment horizontal="right"/>
      <protection/>
    </xf>
    <xf numFmtId="3" fontId="4" fillId="0" borderId="48" xfId="63" applyNumberFormat="1" applyFont="1" applyFill="1" applyBorder="1" applyAlignment="1">
      <alignment horizontal="right" vertical="center"/>
      <protection/>
    </xf>
    <xf numFmtId="10" fontId="4" fillId="22" borderId="45" xfId="66" applyNumberFormat="1" applyFont="1" applyFill="1" applyBorder="1" applyAlignment="1">
      <alignment vertical="center"/>
      <protection/>
    </xf>
    <xf numFmtId="0" fontId="4" fillId="0" borderId="55" xfId="63" applyFont="1" applyFill="1" applyBorder="1">
      <alignment/>
      <protection/>
    </xf>
    <xf numFmtId="0" fontId="4" fillId="0" borderId="56" xfId="63" applyFont="1" applyFill="1" applyBorder="1">
      <alignment/>
      <protection/>
    </xf>
    <xf numFmtId="203" fontId="4" fillId="0" borderId="56" xfId="63" applyNumberFormat="1" applyFont="1" applyFill="1" applyBorder="1">
      <alignment/>
      <protection/>
    </xf>
    <xf numFmtId="203" fontId="4" fillId="0" borderId="14" xfId="63" applyNumberFormat="1" applyFont="1" applyFill="1" applyBorder="1">
      <alignment/>
      <protection/>
    </xf>
    <xf numFmtId="203" fontId="4" fillId="0" borderId="61" xfId="63" applyNumberFormat="1" applyFont="1" applyFill="1" applyBorder="1">
      <alignment/>
      <protection/>
    </xf>
    <xf numFmtId="0" fontId="4" fillId="0" borderId="47" xfId="63" applyFont="1" applyFill="1" applyBorder="1">
      <alignment/>
      <protection/>
    </xf>
    <xf numFmtId="3" fontId="4" fillId="0" borderId="38" xfId="65" applyNumberFormat="1" applyFont="1" applyBorder="1" applyAlignment="1">
      <alignment horizontal="right" vertical="center"/>
      <protection/>
    </xf>
    <xf numFmtId="3" fontId="4" fillId="0" borderId="15" xfId="65" applyNumberFormat="1" applyFont="1" applyFill="1" applyBorder="1">
      <alignment/>
      <protection/>
    </xf>
    <xf numFmtId="0" fontId="4" fillId="0" borderId="47" xfId="63" applyFont="1" applyBorder="1">
      <alignment/>
      <protection/>
    </xf>
    <xf numFmtId="4" fontId="4" fillId="26" borderId="13" xfId="65" applyNumberFormat="1" applyFont="1" applyFill="1" applyBorder="1" applyAlignment="1">
      <alignment horizontal="right" vertical="center"/>
      <protection/>
    </xf>
    <xf numFmtId="3" fontId="5" fillId="26" borderId="39" xfId="63" applyNumberFormat="1" applyFont="1" applyFill="1" applyBorder="1" applyAlignment="1">
      <alignment horizontal="right" vertical="center"/>
      <protection/>
    </xf>
    <xf numFmtId="3" fontId="5" fillId="26" borderId="96" xfId="63" applyNumberFormat="1" applyFont="1" applyFill="1" applyBorder="1" applyAlignment="1">
      <alignment horizontal="right" vertical="center"/>
      <protection/>
    </xf>
    <xf numFmtId="3" fontId="5" fillId="26" borderId="13" xfId="63" applyNumberFormat="1" applyFont="1" applyFill="1" applyBorder="1" applyAlignment="1">
      <alignment horizontal="right" vertical="center"/>
      <protection/>
    </xf>
    <xf numFmtId="0" fontId="4" fillId="0" borderId="42" xfId="64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left" wrapText="1"/>
      <protection/>
    </xf>
    <xf numFmtId="49" fontId="4" fillId="22" borderId="0" xfId="59" applyNumberFormat="1" applyFont="1" applyFill="1" applyBorder="1" applyAlignment="1" applyProtection="1">
      <alignment horizontal="left"/>
      <protection locked="0"/>
    </xf>
    <xf numFmtId="49" fontId="4" fillId="22" borderId="0" xfId="59" applyNumberFormat="1" applyFont="1" applyFill="1" applyAlignment="1" applyProtection="1">
      <alignment horizontal="left"/>
      <protection locked="0"/>
    </xf>
    <xf numFmtId="49" fontId="4" fillId="26" borderId="0" xfId="59" applyNumberFormat="1" applyFont="1" applyFill="1" applyBorder="1" applyAlignment="1" applyProtection="1">
      <alignment horizontal="left"/>
      <protection locked="0"/>
    </xf>
    <xf numFmtId="0" fontId="4" fillId="0" borderId="0" xfId="64" applyFont="1" applyAlignment="1">
      <alignment horizontal="center" vertical="center" wrapText="1"/>
      <protection/>
    </xf>
    <xf numFmtId="0" fontId="4" fillId="0" borderId="86" xfId="64" applyFont="1" applyBorder="1" applyAlignment="1">
      <alignment horizontal="center" vertical="center" wrapText="1"/>
      <protection/>
    </xf>
    <xf numFmtId="0" fontId="4" fillId="0" borderId="58" xfId="64" applyFont="1" applyBorder="1" applyAlignment="1">
      <alignment horizontal="center" vertical="center" wrapText="1"/>
      <protection/>
    </xf>
    <xf numFmtId="0" fontId="4" fillId="0" borderId="97" xfId="64" applyFont="1" applyBorder="1" applyAlignment="1">
      <alignment horizontal="center" vertical="center" wrapText="1"/>
      <protection/>
    </xf>
    <xf numFmtId="0" fontId="4" fillId="0" borderId="68" xfId="64" applyFont="1" applyBorder="1" applyAlignment="1">
      <alignment horizontal="center" vertical="center" wrapText="1"/>
      <protection/>
    </xf>
    <xf numFmtId="0" fontId="4" fillId="0" borderId="65" xfId="64" applyFont="1" applyBorder="1" applyAlignment="1">
      <alignment horizontal="center" vertical="center" wrapText="1"/>
      <protection/>
    </xf>
    <xf numFmtId="0" fontId="4" fillId="0" borderId="64" xfId="64" applyFont="1" applyBorder="1" applyAlignment="1">
      <alignment horizontal="center" vertical="center" wrapText="1"/>
      <protection/>
    </xf>
    <xf numFmtId="0" fontId="4" fillId="0" borderId="67" xfId="64" applyFont="1" applyBorder="1" applyAlignment="1">
      <alignment horizontal="center" vertical="center" wrapText="1"/>
      <protection/>
    </xf>
    <xf numFmtId="0" fontId="4" fillId="0" borderId="59" xfId="64" applyFont="1" applyBorder="1" applyAlignment="1">
      <alignment horizontal="center" vertical="center" wrapText="1"/>
      <protection/>
    </xf>
    <xf numFmtId="0" fontId="4" fillId="0" borderId="49" xfId="64" applyFont="1" applyBorder="1" applyAlignment="1">
      <alignment horizontal="center" vertical="center" wrapText="1"/>
      <protection/>
    </xf>
    <xf numFmtId="0" fontId="4" fillId="0" borderId="60" xfId="64" applyFont="1" applyBorder="1" applyAlignment="1">
      <alignment horizontal="center" vertical="center" wrapText="1"/>
      <protection/>
    </xf>
    <xf numFmtId="0" fontId="37" fillId="24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center" vertical="center"/>
      <protection/>
    </xf>
    <xf numFmtId="0" fontId="4" fillId="0" borderId="85" xfId="0" applyNumberFormat="1" applyFont="1" applyFill="1" applyBorder="1" applyAlignment="1" applyProtection="1">
      <alignment horizontal="center" vertical="center"/>
      <protection/>
    </xf>
    <xf numFmtId="0" fontId="4" fillId="0" borderId="98" xfId="0" applyNumberFormat="1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center" vertical="center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101" xfId="0" applyFont="1" applyFill="1" applyBorder="1" applyAlignment="1" applyProtection="1">
      <alignment horizontal="center" vertical="center"/>
      <protection/>
    </xf>
    <xf numFmtId="0" fontId="4" fillId="0" borderId="10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0" fontId="28" fillId="0" borderId="11" xfId="0" applyNumberFormat="1" applyFont="1" applyFill="1" applyBorder="1" applyAlignment="1" applyProtection="1">
      <alignment horizontal="left" vertical="center"/>
      <protection/>
    </xf>
    <xf numFmtId="0" fontId="4" fillId="24" borderId="10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5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4" fillId="0" borderId="98" xfId="0" applyNumberFormat="1" applyFont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  <xf numFmtId="0" fontId="4" fillId="0" borderId="85" xfId="59" applyNumberFormat="1" applyFont="1" applyBorder="1" applyAlignment="1">
      <alignment horizontal="center" vertical="center"/>
      <protection/>
    </xf>
    <xf numFmtId="0" fontId="4" fillId="0" borderId="98" xfId="59" applyNumberFormat="1" applyFont="1" applyBorder="1" applyAlignment="1">
      <alignment horizontal="center" vertical="center"/>
      <protection/>
    </xf>
    <xf numFmtId="0" fontId="4" fillId="0" borderId="99" xfId="59" applyNumberFormat="1" applyFont="1" applyBorder="1" applyAlignment="1">
      <alignment horizontal="center" vertical="center"/>
      <protection/>
    </xf>
    <xf numFmtId="0" fontId="4" fillId="0" borderId="31" xfId="65" applyFont="1" applyBorder="1" applyAlignment="1">
      <alignment horizontal="center" vertical="center"/>
      <protection/>
    </xf>
    <xf numFmtId="0" fontId="4" fillId="0" borderId="47" xfId="65" applyFont="1" applyBorder="1" applyAlignment="1">
      <alignment horizontal="center" vertical="center"/>
      <protection/>
    </xf>
    <xf numFmtId="0" fontId="33" fillId="24" borderId="97" xfId="63" applyFont="1" applyFill="1" applyBorder="1" applyAlignment="1">
      <alignment horizontal="center" vertical="center"/>
      <protection/>
    </xf>
    <xf numFmtId="0" fontId="33" fillId="24" borderId="68" xfId="63" applyFont="1" applyFill="1" applyBorder="1" applyAlignment="1">
      <alignment horizontal="center" vertical="center"/>
      <protection/>
    </xf>
    <xf numFmtId="0" fontId="33" fillId="24" borderId="65" xfId="63" applyFont="1" applyFill="1" applyBorder="1" applyAlignment="1">
      <alignment horizontal="center" vertical="center"/>
      <protection/>
    </xf>
    <xf numFmtId="0" fontId="33" fillId="24" borderId="64" xfId="63" applyFont="1" applyFill="1" applyBorder="1" applyAlignment="1">
      <alignment horizontal="center" vertical="center"/>
      <protection/>
    </xf>
    <xf numFmtId="0" fontId="4" fillId="0" borderId="104" xfId="63" applyFont="1" applyBorder="1" applyAlignment="1">
      <alignment horizontal="center"/>
      <protection/>
    </xf>
    <xf numFmtId="0" fontId="4" fillId="0" borderId="98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24" borderId="0" xfId="63" applyFont="1" applyFill="1" applyAlignment="1">
      <alignment horizontal="center"/>
      <protection/>
    </xf>
    <xf numFmtId="49" fontId="4" fillId="24" borderId="105" xfId="63" applyNumberFormat="1" applyFont="1" applyFill="1" applyBorder="1" applyAlignment="1">
      <alignment horizontal="center" vertical="center" wrapText="1"/>
      <protection/>
    </xf>
    <xf numFmtId="49" fontId="4" fillId="24" borderId="26" xfId="63" applyNumberFormat="1" applyFont="1" applyFill="1" applyBorder="1" applyAlignment="1">
      <alignment horizontal="center" vertical="center" wrapText="1"/>
      <protection/>
    </xf>
    <xf numFmtId="0" fontId="4" fillId="24" borderId="31" xfId="65" applyFont="1" applyFill="1" applyBorder="1" applyAlignment="1">
      <alignment horizontal="center" vertical="center"/>
      <protection/>
    </xf>
    <xf numFmtId="0" fontId="4" fillId="24" borderId="50" xfId="65" applyFont="1" applyFill="1" applyBorder="1" applyAlignment="1">
      <alignment horizontal="center" vertical="center"/>
      <protection/>
    </xf>
    <xf numFmtId="0" fontId="4" fillId="24" borderId="67" xfId="65" applyFont="1" applyFill="1" applyBorder="1" applyAlignment="1">
      <alignment horizontal="center" vertical="center" wrapText="1"/>
      <protection/>
    </xf>
    <xf numFmtId="0" fontId="4" fillId="24" borderId="30" xfId="65" applyFont="1" applyFill="1" applyBorder="1" applyAlignment="1">
      <alignment horizontal="center" vertical="center" wrapText="1"/>
      <protection/>
    </xf>
    <xf numFmtId="0" fontId="4" fillId="24" borderId="12" xfId="65" applyFont="1" applyFill="1" applyBorder="1" applyAlignment="1">
      <alignment horizontal="center"/>
      <protection/>
    </xf>
    <xf numFmtId="0" fontId="4" fillId="24" borderId="70" xfId="65" applyFont="1" applyFill="1" applyBorder="1" applyAlignment="1">
      <alignment horizontal="center"/>
      <protection/>
    </xf>
    <xf numFmtId="49" fontId="4" fillId="0" borderId="105" xfId="63" applyNumberFormat="1" applyFont="1" applyBorder="1" applyAlignment="1">
      <alignment horizontal="center" vertical="center" wrapText="1"/>
      <protection/>
    </xf>
    <xf numFmtId="49" fontId="4" fillId="0" borderId="35" xfId="63" applyNumberFormat="1" applyFont="1" applyBorder="1" applyAlignment="1">
      <alignment horizontal="center" vertical="center" wrapText="1"/>
      <protection/>
    </xf>
    <xf numFmtId="181" fontId="4" fillId="0" borderId="0" xfId="73" applyNumberFormat="1" applyFont="1" applyFill="1" applyBorder="1" applyAlignment="1" applyProtection="1">
      <alignment horizontal="center" vertical="center" wrapText="1"/>
      <protection/>
    </xf>
    <xf numFmtId="0" fontId="36" fillId="25" borderId="105" xfId="59" applyFont="1" applyFill="1" applyBorder="1" applyAlignment="1">
      <alignment horizontal="center" vertical="center" wrapText="1"/>
      <protection/>
    </xf>
    <xf numFmtId="0" fontId="36" fillId="25" borderId="35" xfId="59" applyFont="1" applyFill="1" applyBorder="1" applyAlignment="1">
      <alignment horizontal="center" vertical="center" wrapText="1"/>
      <protection/>
    </xf>
    <xf numFmtId="0" fontId="36" fillId="25" borderId="103" xfId="59" applyFont="1" applyFill="1" applyBorder="1" applyAlignment="1">
      <alignment horizontal="center" vertical="center" wrapText="1"/>
      <protection/>
    </xf>
    <xf numFmtId="0" fontId="36" fillId="25" borderId="16" xfId="59" applyFont="1" applyFill="1" applyBorder="1" applyAlignment="1">
      <alignment horizontal="center" vertical="center" wrapText="1"/>
      <protection/>
    </xf>
    <xf numFmtId="181" fontId="36" fillId="25" borderId="0" xfId="73" applyNumberFormat="1" applyFont="1" applyFill="1" applyBorder="1" applyAlignment="1" applyProtection="1">
      <alignment horizontal="center" vertical="center"/>
      <protection/>
    </xf>
    <xf numFmtId="181" fontId="36" fillId="25" borderId="49" xfId="73" applyNumberFormat="1" applyFont="1" applyFill="1" applyBorder="1" applyAlignment="1" applyProtection="1">
      <alignment horizontal="center" vertical="center"/>
      <protection/>
    </xf>
    <xf numFmtId="181" fontId="36" fillId="25" borderId="60" xfId="73" applyNumberFormat="1" applyFont="1" applyFill="1" applyBorder="1" applyAlignment="1" applyProtection="1">
      <alignment horizontal="center" vertical="center"/>
      <protection/>
    </xf>
    <xf numFmtId="0" fontId="4" fillId="0" borderId="104" xfId="59" applyNumberFormat="1" applyFont="1" applyBorder="1" applyAlignment="1">
      <alignment horizontal="center" vertical="center"/>
      <protection/>
    </xf>
    <xf numFmtId="0" fontId="4" fillId="0" borderId="10" xfId="59" applyNumberFormat="1" applyFont="1" applyBorder="1" applyAlignment="1">
      <alignment horizontal="center" vertical="center"/>
      <protection/>
    </xf>
    <xf numFmtId="3" fontId="4" fillId="0" borderId="46" xfId="63" applyNumberFormat="1" applyFont="1" applyFill="1" applyBorder="1" applyAlignment="1">
      <alignment horizontal="center" vertical="center"/>
      <protection/>
    </xf>
    <xf numFmtId="3" fontId="4" fillId="0" borderId="30" xfId="63" applyNumberFormat="1" applyFont="1" applyFill="1" applyBorder="1" applyAlignment="1">
      <alignment horizontal="center" vertical="center"/>
      <protection/>
    </xf>
    <xf numFmtId="3" fontId="4" fillId="0" borderId="59" xfId="63" applyNumberFormat="1" applyFont="1" applyFill="1" applyBorder="1" applyAlignment="1">
      <alignment horizontal="center" vertical="center"/>
      <protection/>
    </xf>
    <xf numFmtId="0" fontId="4" fillId="20" borderId="46" xfId="63" applyFont="1" applyFill="1" applyBorder="1" applyAlignment="1">
      <alignment vertical="center"/>
      <protection/>
    </xf>
    <xf numFmtId="0" fontId="4" fillId="20" borderId="30" xfId="63" applyFont="1" applyFill="1" applyBorder="1" applyAlignment="1">
      <alignment vertical="center"/>
      <protection/>
    </xf>
    <xf numFmtId="0" fontId="4" fillId="20" borderId="106" xfId="63" applyFont="1" applyFill="1" applyBorder="1" applyAlignment="1">
      <alignment vertical="center"/>
      <protection/>
    </xf>
    <xf numFmtId="0" fontId="4" fillId="20" borderId="20" xfId="63" applyFont="1" applyFill="1" applyBorder="1" applyAlignment="1">
      <alignment vertical="center"/>
      <protection/>
    </xf>
    <xf numFmtId="181" fontId="4" fillId="24" borderId="0" xfId="73" applyNumberFormat="1" applyFont="1" applyFill="1" applyBorder="1" applyAlignment="1" applyProtection="1">
      <alignment horizontal="center" vertical="center"/>
      <protection/>
    </xf>
    <xf numFmtId="0" fontId="4" fillId="24" borderId="105" xfId="63" applyFont="1" applyFill="1" applyBorder="1" applyAlignment="1">
      <alignment horizontal="center" vertical="center" wrapText="1"/>
      <protection/>
    </xf>
    <xf numFmtId="0" fontId="4" fillId="24" borderId="26" xfId="63" applyFont="1" applyFill="1" applyBorder="1" applyAlignment="1">
      <alignment horizontal="center" vertical="center" wrapText="1"/>
      <protection/>
    </xf>
    <xf numFmtId="0" fontId="4" fillId="24" borderId="103" xfId="63" applyFont="1" applyFill="1" applyBorder="1" applyAlignment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181" fontId="4" fillId="24" borderId="104" xfId="73" applyNumberFormat="1" applyFont="1" applyFill="1" applyBorder="1" applyAlignment="1" applyProtection="1">
      <alignment horizontal="center" vertical="center"/>
      <protection/>
    </xf>
    <xf numFmtId="181" fontId="4" fillId="24" borderId="31" xfId="73" applyNumberFormat="1" applyFont="1" applyFill="1" applyBorder="1" applyAlignment="1" applyProtection="1">
      <alignment horizontal="center" vertical="center"/>
      <protection/>
    </xf>
    <xf numFmtId="0" fontId="4" fillId="0" borderId="67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100" xfId="63" applyFont="1" applyBorder="1" applyAlignment="1">
      <alignment horizontal="center" vertical="center" wrapText="1" shrinkToFit="1"/>
      <protection/>
    </xf>
    <xf numFmtId="0" fontId="4" fillId="0" borderId="78" xfId="63" applyFont="1" applyBorder="1" applyAlignment="1">
      <alignment horizontal="center" vertical="center" wrapText="1" shrinkToFit="1"/>
      <protection/>
    </xf>
    <xf numFmtId="181" fontId="37" fillId="24" borderId="0" xfId="73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_2008_IC-Sumarni pregled tabela_ElEn" xfId="64"/>
    <cellStyle name="Normal_EEB  I-XII  2005" xfId="65"/>
    <cellStyle name="Normal_KE 2009. za 2010 2" xfId="66"/>
    <cellStyle name="Normalan_PD ED JUGOISTOK KOREKCIJA INVESTICIJA-ZA SLANJE 03.02.2009." xfId="67"/>
    <cellStyle name="Note" xfId="68"/>
    <cellStyle name="Output" xfId="69"/>
    <cellStyle name="Percent" xfId="70"/>
    <cellStyle name="Percent 2" xfId="71"/>
    <cellStyle name="Percent 3" xfId="72"/>
    <cellStyle name="Standard_A" xfId="73"/>
    <cellStyle name="Standard_A_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523875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076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bojsa.despotovic\Downloads\IC-EK-E%20Distribucija%20Javno%20snabdevanje%204,6-zaht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jelic\AppData\Local\Microsoft\Windows\Temporary%20Internet%20Files\Content.Outlook\WY7Q9M6J\IC-EK-E%20Distribucija%20Javno%20snabdevanje%204,6-zaht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C-EK-E%20Javno%20snabdevanje%206-zaht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Sadrzaj_Dinamika"/>
      <sheetName val="1 MOP"/>
      <sheetName val="2 Oper Troskovi OP"/>
      <sheetName val="3 Amortizacija"/>
      <sheetName val="4 Nabavk ELEN"/>
      <sheetName val="5 OIE"/>
      <sheetName val="6 Trosk distribucije"/>
      <sheetName val="7 Dobit"/>
      <sheetName val="8 Ostali prihodi"/>
      <sheetName val="9 KE 2016"/>
      <sheetName val="10 Alokacija MOP i tarife"/>
      <sheetName val="11 Investicije"/>
    </sheetNames>
    <sheetDataSet>
      <sheetData sheetId="0">
        <row r="19">
          <cell r="C19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268" customWidth="1"/>
    <col min="2" max="2" width="19.00390625" style="268" customWidth="1"/>
    <col min="3" max="3" width="10.8515625" style="268" customWidth="1"/>
    <col min="4" max="7" width="12.7109375" style="268" customWidth="1"/>
    <col min="8" max="8" width="17.28125" style="268" customWidth="1"/>
    <col min="9" max="16384" width="9.140625" style="268" customWidth="1"/>
  </cols>
  <sheetData>
    <row r="1" s="266" customFormat="1" ht="12.75">
      <c r="AR1" s="266" t="s">
        <v>9</v>
      </c>
    </row>
    <row r="2" s="266" customFormat="1" ht="12.75">
      <c r="AR2" s="266" t="s">
        <v>37</v>
      </c>
    </row>
    <row r="3" s="266" customFormat="1" ht="12.75">
      <c r="AR3" s="266" t="s">
        <v>38</v>
      </c>
    </row>
    <row r="4" s="266" customFormat="1" ht="12.75">
      <c r="AR4" s="266">
        <v>3</v>
      </c>
    </row>
    <row r="5" s="266" customFormat="1" ht="12.75"/>
    <row r="6" s="267" customFormat="1" ht="12.75"/>
    <row r="7" s="267" customFormat="1" ht="12.75"/>
    <row r="8" s="267" customFormat="1" ht="12.75"/>
    <row r="9" s="267" customFormat="1" ht="12.75"/>
    <row r="10" spans="1:4" s="269" customFormat="1" ht="12.75">
      <c r="A10" s="513" t="s">
        <v>454</v>
      </c>
      <c r="B10" s="267"/>
      <c r="C10" s="267"/>
      <c r="D10" s="267"/>
    </row>
    <row r="11" spans="1:4" s="269" customFormat="1" ht="12.75">
      <c r="A11" s="573" t="s">
        <v>525</v>
      </c>
      <c r="B11" s="574" t="s">
        <v>526</v>
      </c>
      <c r="C11" s="575"/>
      <c r="D11" s="267"/>
    </row>
    <row r="12" s="267" customFormat="1" ht="12.75"/>
    <row r="13" s="267" customFormat="1" ht="12.75"/>
    <row r="14" s="267" customFormat="1" ht="12.75"/>
    <row r="15" spans="1:8" s="267" customFormat="1" ht="12.75">
      <c r="A15" s="267" t="s">
        <v>47</v>
      </c>
      <c r="C15" s="733"/>
      <c r="D15" s="733"/>
      <c r="E15" s="733"/>
      <c r="F15" s="733"/>
      <c r="G15" s="733"/>
      <c r="H15" s="733"/>
    </row>
    <row r="16" spans="1:8" s="267" customFormat="1" ht="12.75">
      <c r="A16" s="267" t="s">
        <v>70</v>
      </c>
      <c r="C16" s="735"/>
      <c r="D16" s="735"/>
      <c r="E16" s="735"/>
      <c r="F16" s="735"/>
      <c r="G16" s="735"/>
      <c r="H16" s="735"/>
    </row>
    <row r="17" spans="1:8" s="267" customFormat="1" ht="12.75">
      <c r="A17" s="270" t="s">
        <v>100</v>
      </c>
      <c r="C17" s="733"/>
      <c r="D17" s="733"/>
      <c r="E17" s="733"/>
      <c r="F17" s="733"/>
      <c r="G17" s="733"/>
      <c r="H17" s="733"/>
    </row>
    <row r="18" s="267" customFormat="1" ht="12.75"/>
    <row r="19" spans="1:3" s="267" customFormat="1" ht="12.75">
      <c r="A19" s="267" t="s">
        <v>78</v>
      </c>
      <c r="C19" s="500">
        <v>2017</v>
      </c>
    </row>
    <row r="20" s="267" customFormat="1" ht="12.75"/>
    <row r="21" spans="1:8" s="267" customFormat="1" ht="12.75">
      <c r="A21" s="267" t="s">
        <v>48</v>
      </c>
      <c r="C21" s="733"/>
      <c r="D21" s="733"/>
      <c r="E21" s="733"/>
      <c r="F21" s="733"/>
      <c r="G21" s="733"/>
      <c r="H21" s="733"/>
    </row>
    <row r="22" s="267" customFormat="1" ht="12.75"/>
    <row r="23" spans="1:8" s="267" customFormat="1" ht="12.75">
      <c r="A23" s="267" t="s">
        <v>49</v>
      </c>
      <c r="B23" s="267" t="s">
        <v>10</v>
      </c>
      <c r="C23" s="733"/>
      <c r="D23" s="733"/>
      <c r="E23" s="733"/>
      <c r="F23" s="733"/>
      <c r="G23" s="733"/>
      <c r="H23" s="733"/>
    </row>
    <row r="24" s="267" customFormat="1" ht="12.75"/>
    <row r="25" spans="2:8" s="267" customFormat="1" ht="12.75">
      <c r="B25" s="267" t="s">
        <v>11</v>
      </c>
      <c r="C25" s="733"/>
      <c r="D25" s="733"/>
      <c r="E25" s="733"/>
      <c r="F25" s="733"/>
      <c r="G25" s="733"/>
      <c r="H25" s="733"/>
    </row>
    <row r="26" s="267" customFormat="1" ht="12.75"/>
    <row r="27" spans="2:8" s="267" customFormat="1" ht="12.75">
      <c r="B27" s="267" t="s">
        <v>39</v>
      </c>
      <c r="C27" s="733"/>
      <c r="D27" s="733"/>
      <c r="E27" s="733"/>
      <c r="F27" s="733"/>
      <c r="G27" s="733"/>
      <c r="H27" s="733"/>
    </row>
    <row r="28" s="267" customFormat="1" ht="12.75"/>
    <row r="29" spans="1:8" s="269" customFormat="1" ht="12.75">
      <c r="A29" s="269" t="s">
        <v>71</v>
      </c>
      <c r="C29" s="734"/>
      <c r="D29" s="734"/>
      <c r="E29" s="734"/>
      <c r="F29" s="734"/>
      <c r="G29" s="734"/>
      <c r="H29" s="734"/>
    </row>
    <row r="30" s="269" customFormat="1" ht="12.75"/>
    <row r="31" s="269" customFormat="1" ht="12.75"/>
    <row r="32" s="269" customFormat="1" ht="12.75">
      <c r="A32" s="269" t="s">
        <v>69</v>
      </c>
    </row>
    <row r="33" spans="1:5" s="269" customFormat="1" ht="12.75">
      <c r="A33" s="271" t="s">
        <v>452</v>
      </c>
      <c r="B33" s="272"/>
      <c r="C33" s="272"/>
      <c r="D33" s="514"/>
      <c r="E33" s="514"/>
    </row>
    <row r="34" s="269" customFormat="1" ht="6" customHeight="1"/>
    <row r="35" spans="1:10" s="269" customFormat="1" ht="24.75" customHeight="1">
      <c r="A35" s="732"/>
      <c r="B35" s="732"/>
      <c r="C35" s="732"/>
      <c r="D35" s="732"/>
      <c r="E35" s="732"/>
      <c r="F35" s="732"/>
      <c r="G35" s="732"/>
      <c r="H35" s="732"/>
      <c r="I35" s="501"/>
      <c r="J35" s="501"/>
    </row>
    <row r="36" s="269" customFormat="1" ht="13.5" customHeight="1"/>
    <row r="37" s="269" customFormat="1" ht="12.75"/>
    <row r="38" s="269" customFormat="1" ht="12.75"/>
    <row r="39" s="269" customFormat="1" ht="12.75"/>
    <row r="40" s="269" customFormat="1" ht="12.75"/>
    <row r="41" s="269" customFormat="1" ht="12.75"/>
    <row r="42" s="269" customFormat="1" ht="12.75"/>
    <row r="43" s="269" customFormat="1" ht="12.75"/>
    <row r="44" s="269" customFormat="1" ht="12.75"/>
    <row r="45" s="269" customFormat="1" ht="12.75"/>
    <row r="46" s="269" customFormat="1" ht="12.75"/>
    <row r="47" s="269" customFormat="1" ht="12.75"/>
    <row r="48" s="269" customFormat="1" ht="12.75"/>
    <row r="49" s="269" customFormat="1" ht="12.75"/>
    <row r="50" s="269" customFormat="1" ht="12.75"/>
    <row r="51" s="269" customFormat="1" ht="12.75"/>
    <row r="52" s="269" customFormat="1" ht="12.75"/>
    <row r="53" s="269" customFormat="1" ht="12.75"/>
    <row r="54" s="269" customFormat="1" ht="12.75"/>
    <row r="55" s="269" customFormat="1" ht="12.75"/>
    <row r="56" s="269" customFormat="1" ht="12.75"/>
    <row r="57" s="269" customFormat="1" ht="12.75"/>
    <row r="58" s="269" customFormat="1" ht="12.75"/>
    <row r="59" s="269" customFormat="1" ht="12.75"/>
    <row r="60" s="269" customFormat="1" ht="12.75"/>
    <row r="61" s="269" customFormat="1" ht="12.75"/>
    <row r="62" s="269" customFormat="1" ht="12.75"/>
    <row r="63" s="269" customFormat="1" ht="12.75"/>
    <row r="64" s="269" customFormat="1" ht="12.75"/>
    <row r="65" s="269" customFormat="1" ht="12.75"/>
    <row r="66" s="269" customFormat="1" ht="12.75"/>
    <row r="67" s="269" customFormat="1" ht="12.75"/>
    <row r="68" s="269" customFormat="1" ht="12.75"/>
    <row r="69" s="269" customFormat="1" ht="12.75"/>
    <row r="70" s="269" customFormat="1" ht="12.75"/>
    <row r="71" s="269" customFormat="1" ht="12.75"/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  <row r="106" s="269" customFormat="1" ht="12.75"/>
    <row r="107" s="269" customFormat="1" ht="12.75"/>
    <row r="108" s="269" customFormat="1" ht="12.75"/>
    <row r="109" s="269" customFormat="1" ht="12.75"/>
    <row r="110" s="269" customFormat="1" ht="12.75"/>
    <row r="111" s="269" customFormat="1" ht="12.75"/>
    <row r="112" s="269" customFormat="1" ht="12.75"/>
    <row r="113" s="269" customFormat="1" ht="12.75"/>
    <row r="114" s="269" customFormat="1" ht="12.75"/>
    <row r="115" s="269" customFormat="1" ht="12.75"/>
    <row r="116" s="269" customFormat="1" ht="12.75"/>
    <row r="117" s="269" customFormat="1" ht="12.75"/>
    <row r="118" s="269" customFormat="1" ht="12.75"/>
    <row r="119" s="269" customFormat="1" ht="12.75"/>
    <row r="120" s="269" customFormat="1" ht="12.75"/>
    <row r="121" s="269" customFormat="1" ht="12.75"/>
    <row r="122" s="269" customFormat="1" ht="12.75"/>
    <row r="123" s="269" customFormat="1" ht="12.75"/>
    <row r="124" s="269" customFormat="1" ht="12.75"/>
    <row r="125" s="269" customFormat="1" ht="12.75"/>
    <row r="126" s="269" customFormat="1" ht="12.75"/>
    <row r="127" s="269" customFormat="1" ht="12.75"/>
    <row r="128" s="269" customFormat="1" ht="12.75"/>
    <row r="129" s="269" customFormat="1" ht="12.75"/>
    <row r="130" s="269" customFormat="1" ht="12.75"/>
    <row r="131" s="269" customFormat="1" ht="12.75"/>
    <row r="132" s="269" customFormat="1" ht="12.75"/>
    <row r="133" s="269" customFormat="1" ht="12.75"/>
    <row r="134" s="269" customFormat="1" ht="12.75"/>
    <row r="135" s="269" customFormat="1" ht="12.75"/>
    <row r="136" s="269" customFormat="1" ht="12.75"/>
    <row r="137" s="269" customFormat="1" ht="12.75"/>
    <row r="138" s="269" customFormat="1" ht="12.75"/>
    <row r="139" s="269" customFormat="1" ht="12.75"/>
    <row r="140" s="269" customFormat="1" ht="12.75"/>
    <row r="141" s="269" customFormat="1" ht="12.75"/>
    <row r="142" s="269" customFormat="1" ht="12.75"/>
    <row r="143" s="269" customFormat="1" ht="12.75"/>
    <row r="144" s="269" customFormat="1" ht="12.75"/>
    <row r="145" s="269" customFormat="1" ht="12.75"/>
    <row r="146" s="269" customFormat="1" ht="12.75"/>
    <row r="147" s="269" customFormat="1" ht="12.75"/>
    <row r="148" s="269" customFormat="1" ht="12.75"/>
    <row r="149" s="269" customFormat="1" ht="12.75"/>
    <row r="150" s="269" customFormat="1" ht="12.75"/>
    <row r="151" s="269" customFormat="1" ht="12.75"/>
    <row r="152" s="269" customFormat="1" ht="12.75"/>
    <row r="153" s="269" customFormat="1" ht="12.75"/>
    <row r="154" s="269" customFormat="1" ht="12.75"/>
    <row r="155" s="269" customFormat="1" ht="12.75"/>
    <row r="156" s="269" customFormat="1" ht="12.75"/>
    <row r="157" s="269" customFormat="1" ht="12.75"/>
    <row r="158" s="269" customFormat="1" ht="12.75"/>
    <row r="159" s="269" customFormat="1" ht="12.75"/>
    <row r="160" s="269" customFormat="1" ht="12.75"/>
    <row r="161" s="269" customFormat="1" ht="12.75"/>
    <row r="162" s="269" customFormat="1" ht="12.75"/>
    <row r="163" s="269" customFormat="1" ht="12.75"/>
    <row r="164" s="269" customFormat="1" ht="12.75"/>
    <row r="165" s="269" customFormat="1" ht="12.75"/>
    <row r="166" s="269" customFormat="1" ht="12.75"/>
    <row r="167" s="269" customFormat="1" ht="12.75"/>
    <row r="168" s="269" customFormat="1" ht="12.75"/>
    <row r="169" s="269" customFormat="1" ht="12.75"/>
    <row r="170" s="269" customFormat="1" ht="12.75"/>
    <row r="171" s="269" customFormat="1" ht="12.75"/>
    <row r="172" s="269" customFormat="1" ht="12.75"/>
    <row r="173" s="269" customFormat="1" ht="12.75"/>
    <row r="174" s="269" customFormat="1" ht="12.75"/>
    <row r="175" s="269" customFormat="1" ht="12.75"/>
    <row r="176" s="269" customFormat="1" ht="12.75"/>
    <row r="177" s="269" customFormat="1" ht="12.75"/>
    <row r="178" s="269" customFormat="1" ht="12.75"/>
    <row r="179" s="269" customFormat="1" ht="12.75"/>
    <row r="180" s="269" customFormat="1" ht="12.75"/>
    <row r="181" s="269" customFormat="1" ht="12.75"/>
    <row r="182" s="269" customFormat="1" ht="12.75"/>
    <row r="183" s="269" customFormat="1" ht="12.75"/>
    <row r="184" s="269" customFormat="1" ht="12.75"/>
    <row r="185" s="269" customFormat="1" ht="12.75"/>
    <row r="186" s="269" customFormat="1" ht="12.75"/>
    <row r="187" s="269" customFormat="1" ht="12.75"/>
    <row r="188" s="269" customFormat="1" ht="12.75"/>
    <row r="189" s="269" customFormat="1" ht="12.75"/>
    <row r="190" s="269" customFormat="1" ht="12.75"/>
    <row r="191" s="269" customFormat="1" ht="12.75"/>
    <row r="192" s="269" customFormat="1" ht="12.75"/>
    <row r="193" s="269" customFormat="1" ht="12.75"/>
    <row r="194" s="269" customFormat="1" ht="12.75"/>
    <row r="195" s="269" customFormat="1" ht="12.75"/>
    <row r="196" s="269" customFormat="1" ht="12.75"/>
    <row r="197" s="269" customFormat="1" ht="12.75"/>
    <row r="198" s="269" customFormat="1" ht="12.75"/>
    <row r="199" s="269" customFormat="1" ht="12.75"/>
    <row r="200" s="269" customFormat="1" ht="12.75"/>
    <row r="201" s="269" customFormat="1" ht="12.75"/>
    <row r="202" s="269" customFormat="1" ht="12.75"/>
    <row r="203" s="269" customFormat="1" ht="12.75"/>
    <row r="204" s="269" customFormat="1" ht="12.75"/>
    <row r="205" s="269" customFormat="1" ht="12.75"/>
    <row r="206" s="269" customFormat="1" ht="12.75"/>
    <row r="207" s="269" customFormat="1" ht="12.75"/>
    <row r="208" s="269" customFormat="1" ht="12.75"/>
    <row r="209" s="269" customFormat="1" ht="12.75"/>
    <row r="210" s="269" customFormat="1" ht="12.75"/>
    <row r="211" s="269" customFormat="1" ht="12.75"/>
    <row r="212" s="269" customFormat="1" ht="12.75"/>
    <row r="213" s="269" customFormat="1" ht="12.75"/>
    <row r="214" s="269" customFormat="1" ht="12.75"/>
    <row r="215" s="269" customFormat="1" ht="12.75"/>
    <row r="216" s="269" customFormat="1" ht="12.75"/>
    <row r="217" s="269" customFormat="1" ht="12.75"/>
    <row r="218" s="269" customFormat="1" ht="12.75"/>
    <row r="219" s="269" customFormat="1" ht="12.75"/>
    <row r="220" s="269" customFormat="1" ht="12.75"/>
    <row r="221" s="269" customFormat="1" ht="12.75"/>
    <row r="222" s="269" customFormat="1" ht="12.75"/>
    <row r="223" s="269" customFormat="1" ht="12.75"/>
    <row r="224" s="269" customFormat="1" ht="12.75"/>
    <row r="225" s="269" customFormat="1" ht="12.75"/>
    <row r="226" s="269" customFormat="1" ht="12.75"/>
    <row r="227" s="269" customFormat="1" ht="12.75"/>
    <row r="228" s="269" customFormat="1" ht="12.75"/>
    <row r="229" s="269" customFormat="1" ht="12.75"/>
    <row r="230" s="269" customFormat="1" ht="12.75"/>
    <row r="231" s="269" customFormat="1" ht="12.75"/>
    <row r="232" s="269" customFormat="1" ht="12.75"/>
    <row r="233" s="269" customFormat="1" ht="12.75"/>
    <row r="234" s="269" customFormat="1" ht="12.75"/>
    <row r="235" s="269" customFormat="1" ht="12.75"/>
    <row r="236" s="269" customFormat="1" ht="12.75"/>
    <row r="237" s="269" customFormat="1" ht="12.75"/>
    <row r="238" s="269" customFormat="1" ht="12.75"/>
    <row r="239" s="269" customFormat="1" ht="12.75"/>
    <row r="240" s="269" customFormat="1" ht="12.75"/>
    <row r="241" s="269" customFormat="1" ht="12.75"/>
    <row r="242" s="269" customFormat="1" ht="12.75"/>
    <row r="243" s="269" customFormat="1" ht="12.75"/>
    <row r="244" s="269" customFormat="1" ht="12.75"/>
    <row r="245" s="269" customFormat="1" ht="12.75"/>
    <row r="246" s="269" customFormat="1" ht="12.75"/>
    <row r="247" s="269" customFormat="1" ht="12.75"/>
    <row r="248" s="269" customFormat="1" ht="12.75"/>
    <row r="249" s="269" customFormat="1" ht="12.75"/>
    <row r="250" s="269" customFormat="1" ht="12.75"/>
    <row r="251" s="269" customFormat="1" ht="12.75"/>
    <row r="252" s="269" customFormat="1" ht="12.75"/>
    <row r="253" s="269" customFormat="1" ht="12.75"/>
    <row r="254" s="269" customFormat="1" ht="12.75"/>
    <row r="255" s="269" customFormat="1" ht="12.75"/>
    <row r="256" s="269" customFormat="1" ht="12.75"/>
    <row r="257" s="269" customFormat="1" ht="12.75"/>
    <row r="258" s="269" customFormat="1" ht="12.75"/>
    <row r="259" s="269" customFormat="1" ht="12.75"/>
    <row r="260" s="269" customFormat="1" ht="12.75"/>
    <row r="261" s="269" customFormat="1" ht="12.75"/>
    <row r="262" s="269" customFormat="1" ht="12.75"/>
    <row r="263" s="269" customFormat="1" ht="12.75"/>
    <row r="264" s="269" customFormat="1" ht="12.75"/>
    <row r="265" s="269" customFormat="1" ht="12.75"/>
    <row r="266" s="269" customFormat="1" ht="12.75"/>
    <row r="267" s="269" customFormat="1" ht="12.75"/>
    <row r="268" s="269" customFormat="1" ht="12.75"/>
    <row r="269" s="269" customFormat="1" ht="12.75"/>
    <row r="270" s="269" customFormat="1" ht="12.75"/>
    <row r="271" s="269" customFormat="1" ht="12.75"/>
    <row r="272" s="269" customFormat="1" ht="12.75"/>
    <row r="273" s="269" customFormat="1" ht="12.75"/>
    <row r="274" s="269" customFormat="1" ht="12.75"/>
    <row r="275" s="269" customFormat="1" ht="12.75"/>
    <row r="276" s="269" customFormat="1" ht="12.75"/>
    <row r="277" s="269" customFormat="1" ht="12.75"/>
    <row r="278" s="269" customFormat="1" ht="12.75"/>
    <row r="279" s="269" customFormat="1" ht="12.75"/>
    <row r="280" s="269" customFormat="1" ht="12.75"/>
    <row r="281" s="269" customFormat="1" ht="12.75"/>
    <row r="282" s="269" customFormat="1" ht="12.75"/>
    <row r="283" s="269" customFormat="1" ht="12.75"/>
    <row r="284" s="269" customFormat="1" ht="12.75"/>
    <row r="285" s="269" customFormat="1" ht="12.75"/>
    <row r="286" s="269" customFormat="1" ht="12.75"/>
    <row r="287" s="269" customFormat="1" ht="12.75"/>
    <row r="288" s="269" customFormat="1" ht="12.75"/>
    <row r="289" s="269" customFormat="1" ht="12.75"/>
    <row r="290" s="269" customFormat="1" ht="12.75"/>
    <row r="291" s="269" customFormat="1" ht="12.75"/>
    <row r="292" s="269" customFormat="1" ht="12.75"/>
    <row r="293" s="269" customFormat="1" ht="12.75"/>
    <row r="294" s="269" customFormat="1" ht="12.75"/>
    <row r="295" s="269" customFormat="1" ht="12.75"/>
    <row r="296" s="269" customFormat="1" ht="12.75"/>
    <row r="297" s="269" customFormat="1" ht="12.75"/>
    <row r="298" s="269" customFormat="1" ht="12.75"/>
    <row r="299" s="269" customFormat="1" ht="12.75"/>
    <row r="300" s="269" customFormat="1" ht="12.75"/>
    <row r="301" s="269" customFormat="1" ht="12.75"/>
    <row r="302" s="269" customFormat="1" ht="12.75"/>
    <row r="303" s="269" customFormat="1" ht="12.75"/>
    <row r="304" s="269" customFormat="1" ht="12.75"/>
    <row r="305" s="269" customFormat="1" ht="12.75"/>
    <row r="306" s="269" customFormat="1" ht="12.75"/>
    <row r="307" s="269" customFormat="1" ht="12.75"/>
    <row r="308" s="269" customFormat="1" ht="12.75"/>
    <row r="309" s="269" customFormat="1" ht="12.75"/>
    <row r="310" s="269" customFormat="1" ht="12.75"/>
    <row r="311" s="269" customFormat="1" ht="12.75"/>
    <row r="312" s="269" customFormat="1" ht="12.75"/>
    <row r="313" s="269" customFormat="1" ht="12.75"/>
    <row r="314" s="269" customFormat="1" ht="12.75"/>
    <row r="315" s="269" customFormat="1" ht="12.75"/>
    <row r="316" s="269" customFormat="1" ht="12.75"/>
    <row r="317" s="269" customFormat="1" ht="12.75"/>
    <row r="318" s="269" customFormat="1" ht="12.75"/>
    <row r="319" s="269" customFormat="1" ht="12.75"/>
    <row r="320" s="269" customFormat="1" ht="12.75"/>
    <row r="321" s="269" customFormat="1" ht="12.75"/>
    <row r="322" s="269" customFormat="1" ht="12.75"/>
    <row r="323" s="269" customFormat="1" ht="12.75"/>
    <row r="324" s="269" customFormat="1" ht="12.75"/>
    <row r="325" s="269" customFormat="1" ht="12.75"/>
    <row r="326" s="269" customFormat="1" ht="12.75"/>
  </sheetData>
  <sheetProtection selectLockedCells="1"/>
  <mergeCells count="9">
    <mergeCell ref="A35:H35"/>
    <mergeCell ref="C27:H27"/>
    <mergeCell ref="C29:H29"/>
    <mergeCell ref="C15:H15"/>
    <mergeCell ref="C16:H16"/>
    <mergeCell ref="C17:H17"/>
    <mergeCell ref="C21:H21"/>
    <mergeCell ref="C23:H23"/>
    <mergeCell ref="C25:H25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0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1" width="5.7109375" style="273" customWidth="1"/>
    <col min="2" max="2" width="9.140625" style="275" customWidth="1"/>
    <col min="3" max="3" width="56.421875" style="289" customWidth="1"/>
    <col min="4" max="4" width="13.7109375" style="289" customWidth="1"/>
    <col min="5" max="6" width="13.7109375" style="273" customWidth="1"/>
    <col min="7" max="16384" width="8.8515625" style="273" customWidth="1"/>
  </cols>
  <sheetData>
    <row r="1" spans="1:63" ht="15" customHeight="1">
      <c r="A1" s="12" t="s">
        <v>77</v>
      </c>
      <c r="B1" s="12"/>
      <c r="C1" s="273"/>
      <c r="D1" s="273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</row>
    <row r="2" spans="1:63" ht="15" customHeight="1">
      <c r="A2" s="12"/>
      <c r="B2" s="12"/>
      <c r="C2" s="273"/>
      <c r="D2" s="273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</row>
    <row r="3" spans="1:63" ht="15" customHeight="1">
      <c r="A3" s="4"/>
      <c r="B3" s="7" t="str">
        <f>+CONCATENATE('Poc. strana'!$A$15," ",'Poc. strana'!$C$15)</f>
        <v>Назив енергетског субјекта: </v>
      </c>
      <c r="C3" s="273"/>
      <c r="D3" s="273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</row>
    <row r="4" spans="1:63" ht="15" customHeight="1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273"/>
      <c r="D4" s="273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</row>
    <row r="5" spans="1:63" ht="15" customHeight="1">
      <c r="A5" s="20"/>
      <c r="B5" s="7" t="str">
        <f>+CONCATENATE('Poc. strana'!$A$29," ",'Poc. strana'!$C$29)</f>
        <v>Датум обраде: </v>
      </c>
      <c r="C5" s="273"/>
      <c r="D5" s="273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</row>
    <row r="6" spans="3:4" ht="15" customHeight="1">
      <c r="C6" s="274"/>
      <c r="D6" s="273"/>
    </row>
    <row r="7" spans="2:5" s="276" customFormat="1" ht="15" customHeight="1">
      <c r="B7" s="811" t="s">
        <v>477</v>
      </c>
      <c r="C7" s="811"/>
      <c r="D7" s="811"/>
      <c r="E7" s="526"/>
    </row>
    <row r="8" spans="2:5" s="276" customFormat="1" ht="15" customHeight="1">
      <c r="B8" s="498"/>
      <c r="C8" s="498"/>
      <c r="D8" s="498"/>
      <c r="E8" s="498"/>
    </row>
    <row r="9" spans="2:5" s="276" customFormat="1" ht="15" customHeight="1" thickBot="1">
      <c r="B9" s="275"/>
      <c r="C9" s="277"/>
      <c r="D9" s="278" t="s">
        <v>303</v>
      </c>
      <c r="E9" s="278"/>
    </row>
    <row r="10" spans="2:4" s="276" customFormat="1" ht="15" customHeight="1" thickTop="1">
      <c r="B10" s="807" t="s">
        <v>304</v>
      </c>
      <c r="C10" s="809" t="s">
        <v>52</v>
      </c>
      <c r="D10" s="812" t="str">
        <f>"Остварење "&amp;'Poc. strana'!$C$19</f>
        <v>Остварење 2017</v>
      </c>
    </row>
    <row r="11" spans="2:4" s="276" customFormat="1" ht="15" customHeight="1">
      <c r="B11" s="808"/>
      <c r="C11" s="810"/>
      <c r="D11" s="813"/>
    </row>
    <row r="12" spans="2:4" s="276" customFormat="1" ht="15" customHeight="1">
      <c r="B12" s="279">
        <v>1</v>
      </c>
      <c r="C12" s="280" t="s">
        <v>305</v>
      </c>
      <c r="D12" s="524"/>
    </row>
    <row r="13" spans="2:4" s="276" customFormat="1" ht="15" customHeight="1">
      <c r="B13" s="279" t="s">
        <v>102</v>
      </c>
      <c r="C13" s="283" t="s">
        <v>306</v>
      </c>
      <c r="D13" s="525"/>
    </row>
    <row r="14" spans="2:4" s="276" customFormat="1" ht="15" customHeight="1">
      <c r="B14" s="282" t="s">
        <v>103</v>
      </c>
      <c r="C14" s="283" t="s">
        <v>307</v>
      </c>
      <c r="D14" s="525"/>
    </row>
    <row r="15" spans="2:4" s="276" customFormat="1" ht="15" customHeight="1">
      <c r="B15" s="528" t="s">
        <v>308</v>
      </c>
      <c r="C15" s="284" t="s">
        <v>309</v>
      </c>
      <c r="D15" s="525"/>
    </row>
    <row r="16" spans="2:4" s="276" customFormat="1" ht="15" customHeight="1" thickBot="1">
      <c r="B16" s="527" t="s">
        <v>104</v>
      </c>
      <c r="C16" s="285" t="s">
        <v>467</v>
      </c>
      <c r="D16" s="481">
        <f>SUM(D12:D15)</f>
        <v>0</v>
      </c>
    </row>
    <row r="17" spans="2:5" s="276" customFormat="1" ht="15" customHeight="1" thickTop="1">
      <c r="B17" s="275"/>
      <c r="C17" s="281"/>
      <c r="D17" s="286"/>
      <c r="E17" s="281"/>
    </row>
    <row r="18" spans="2:5" s="276" customFormat="1" ht="15" customHeight="1">
      <c r="B18" s="275"/>
      <c r="C18" s="281"/>
      <c r="D18" s="286"/>
      <c r="E18" s="281"/>
    </row>
    <row r="19" spans="2:5" s="276" customFormat="1" ht="15" customHeight="1">
      <c r="B19" s="281" t="s">
        <v>458</v>
      </c>
      <c r="D19" s="286"/>
      <c r="E19" s="281"/>
    </row>
    <row r="20" spans="2:4" s="276" customFormat="1" ht="15" customHeight="1" thickBot="1">
      <c r="B20" s="275"/>
      <c r="C20" s="287"/>
      <c r="D20" s="288"/>
    </row>
    <row r="21" spans="2:17" ht="15" customHeight="1" thickTop="1">
      <c r="B21" s="807" t="s">
        <v>304</v>
      </c>
      <c r="C21" s="814" t="str">
        <f>"Остварење "&amp;'Poc. strana'!$C$19</f>
        <v>Остварење 2017</v>
      </c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815"/>
    </row>
    <row r="22" spans="2:17" ht="15" customHeight="1">
      <c r="B22" s="808"/>
      <c r="C22" s="434" t="s">
        <v>107</v>
      </c>
      <c r="D22" s="455" t="s">
        <v>427</v>
      </c>
      <c r="E22" s="442" t="s">
        <v>6</v>
      </c>
      <c r="F22" s="442" t="s">
        <v>7</v>
      </c>
      <c r="G22" s="442" t="s">
        <v>8</v>
      </c>
      <c r="H22" s="442" t="s">
        <v>80</v>
      </c>
      <c r="I22" s="442" t="s">
        <v>81</v>
      </c>
      <c r="J22" s="442" t="s">
        <v>82</v>
      </c>
      <c r="K22" s="443" t="s">
        <v>83</v>
      </c>
      <c r="L22" s="443" t="s">
        <v>84</v>
      </c>
      <c r="M22" s="443" t="s">
        <v>85</v>
      </c>
      <c r="N22" s="443" t="s">
        <v>86</v>
      </c>
      <c r="O22" s="443" t="s">
        <v>87</v>
      </c>
      <c r="P22" s="459" t="s">
        <v>88</v>
      </c>
      <c r="Q22" s="449" t="s">
        <v>89</v>
      </c>
    </row>
    <row r="23" spans="2:17" ht="15" customHeight="1">
      <c r="B23" s="417" t="s">
        <v>101</v>
      </c>
      <c r="C23" s="437" t="s">
        <v>428</v>
      </c>
      <c r="D23" s="456" t="s">
        <v>226</v>
      </c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60"/>
      <c r="Q23" s="159">
        <f>SUM(E23:P23)</f>
        <v>0</v>
      </c>
    </row>
    <row r="24" spans="2:17" ht="15" customHeight="1">
      <c r="B24" s="417" t="s">
        <v>102</v>
      </c>
      <c r="C24" s="437" t="str">
        <f>+"Посебна накнада за подстицај у "&amp;'Poc. strana'!$C$19&amp;". години"</f>
        <v>Посебна накнада за подстицај у 2017. години</v>
      </c>
      <c r="D24" s="456" t="s">
        <v>220</v>
      </c>
      <c r="E24" s="450"/>
      <c r="F24" s="451">
        <f>+$E24</f>
        <v>0</v>
      </c>
      <c r="G24" s="451">
        <f aca="true" t="shared" si="0" ref="G24:P24">+$E24</f>
        <v>0</v>
      </c>
      <c r="H24" s="451">
        <f t="shared" si="0"/>
        <v>0</v>
      </c>
      <c r="I24" s="451">
        <f t="shared" si="0"/>
        <v>0</v>
      </c>
      <c r="J24" s="451">
        <f t="shared" si="0"/>
        <v>0</v>
      </c>
      <c r="K24" s="451">
        <f t="shared" si="0"/>
        <v>0</v>
      </c>
      <c r="L24" s="451">
        <f t="shared" si="0"/>
        <v>0</v>
      </c>
      <c r="M24" s="451">
        <f t="shared" si="0"/>
        <v>0</v>
      </c>
      <c r="N24" s="451">
        <f t="shared" si="0"/>
        <v>0</v>
      </c>
      <c r="O24" s="451">
        <f t="shared" si="0"/>
        <v>0</v>
      </c>
      <c r="P24" s="461">
        <f t="shared" si="0"/>
        <v>0</v>
      </c>
      <c r="Q24" s="159"/>
    </row>
    <row r="25" spans="2:17" ht="15" customHeight="1" thickBot="1">
      <c r="B25" s="433" t="s">
        <v>103</v>
      </c>
      <c r="C25" s="457" t="s">
        <v>453</v>
      </c>
      <c r="D25" s="458" t="s">
        <v>217</v>
      </c>
      <c r="E25" s="164">
        <f>+E23*E24*10</f>
        <v>0</v>
      </c>
      <c r="F25" s="164">
        <f aca="true" t="shared" si="1" ref="F25:P25">+F23*F24*10</f>
        <v>0</v>
      </c>
      <c r="G25" s="164">
        <f t="shared" si="1"/>
        <v>0</v>
      </c>
      <c r="H25" s="164">
        <f t="shared" si="1"/>
        <v>0</v>
      </c>
      <c r="I25" s="164">
        <f t="shared" si="1"/>
        <v>0</v>
      </c>
      <c r="J25" s="164">
        <f t="shared" si="1"/>
        <v>0</v>
      </c>
      <c r="K25" s="164">
        <f t="shared" si="1"/>
        <v>0</v>
      </c>
      <c r="L25" s="164">
        <f t="shared" si="1"/>
        <v>0</v>
      </c>
      <c r="M25" s="164">
        <f t="shared" si="1"/>
        <v>0</v>
      </c>
      <c r="N25" s="164">
        <f t="shared" si="1"/>
        <v>0</v>
      </c>
      <c r="O25" s="164">
        <f t="shared" si="1"/>
        <v>0</v>
      </c>
      <c r="P25" s="462">
        <f t="shared" si="1"/>
        <v>0</v>
      </c>
      <c r="Q25" s="161">
        <f>SUM(E25:P25)</f>
        <v>0</v>
      </c>
    </row>
    <row r="26" spans="3:4" ht="15" customHeight="1" thickTop="1">
      <c r="C26" s="273"/>
      <c r="D26" s="273"/>
    </row>
    <row r="27" spans="3:4" ht="15" customHeight="1">
      <c r="C27" s="273"/>
      <c r="D27" s="273"/>
    </row>
    <row r="28" spans="3:4" ht="15" customHeight="1">
      <c r="C28" s="273"/>
      <c r="D28" s="273"/>
    </row>
    <row r="29" spans="3:4" ht="15" customHeight="1">
      <c r="C29" s="273"/>
      <c r="D29" s="273"/>
    </row>
    <row r="30" spans="3:4" ht="15" customHeight="1">
      <c r="C30" s="273"/>
      <c r="D30" s="273"/>
    </row>
    <row r="31" spans="3:4" ht="15" customHeight="1">
      <c r="C31" s="273"/>
      <c r="D31" s="273"/>
    </row>
    <row r="32" spans="3:4" ht="15" customHeight="1">
      <c r="C32" s="273"/>
      <c r="D32" s="273"/>
    </row>
    <row r="33" spans="3:4" ht="15" customHeight="1">
      <c r="C33" s="273"/>
      <c r="D33" s="273"/>
    </row>
    <row r="34" spans="3:4" ht="15" customHeight="1">
      <c r="C34" s="273"/>
      <c r="D34" s="273"/>
    </row>
    <row r="35" spans="3:4" ht="15" customHeight="1">
      <c r="C35" s="273"/>
      <c r="D35" s="273"/>
    </row>
    <row r="36" spans="3:4" ht="15" customHeight="1">
      <c r="C36" s="273"/>
      <c r="D36" s="273"/>
    </row>
    <row r="37" spans="3:4" ht="15" customHeight="1">
      <c r="C37" s="273"/>
      <c r="D37" s="273"/>
    </row>
    <row r="38" spans="3:4" ht="15" customHeight="1">
      <c r="C38" s="273"/>
      <c r="D38" s="273"/>
    </row>
    <row r="39" spans="3:4" ht="15" customHeight="1">
      <c r="C39" s="273"/>
      <c r="D39" s="273"/>
    </row>
    <row r="40" spans="3:4" ht="15" customHeight="1">
      <c r="C40" s="273"/>
      <c r="D40" s="273"/>
    </row>
    <row r="41" spans="3:4" ht="15" customHeight="1">
      <c r="C41" s="273"/>
      <c r="D41" s="273"/>
    </row>
    <row r="42" spans="3:4" ht="15" customHeight="1">
      <c r="C42" s="273"/>
      <c r="D42" s="273"/>
    </row>
    <row r="43" spans="3:4" ht="15" customHeight="1">
      <c r="C43" s="273"/>
      <c r="D43" s="273"/>
    </row>
    <row r="44" spans="3:4" ht="15" customHeight="1">
      <c r="C44" s="273"/>
      <c r="D44" s="273"/>
    </row>
    <row r="45" spans="3:4" ht="15" customHeight="1">
      <c r="C45" s="273"/>
      <c r="D45" s="273"/>
    </row>
    <row r="46" spans="3:4" ht="15" customHeight="1">
      <c r="C46" s="273"/>
      <c r="D46" s="273"/>
    </row>
    <row r="47" spans="3:4" ht="15" customHeight="1">
      <c r="C47" s="273"/>
      <c r="D47" s="273"/>
    </row>
    <row r="48" spans="3:4" ht="15" customHeight="1">
      <c r="C48" s="273"/>
      <c r="D48" s="273"/>
    </row>
    <row r="49" spans="3:4" ht="15" customHeight="1">
      <c r="C49" s="273"/>
      <c r="D49" s="273"/>
    </row>
    <row r="50" spans="3:4" ht="15" customHeight="1">
      <c r="C50" s="273"/>
      <c r="D50" s="273"/>
    </row>
    <row r="51" spans="3:4" ht="15" customHeight="1">
      <c r="C51" s="273"/>
      <c r="D51" s="273"/>
    </row>
    <row r="52" spans="3:4" ht="15" customHeight="1">
      <c r="C52" s="273"/>
      <c r="D52" s="273"/>
    </row>
    <row r="53" spans="3:4" ht="15" customHeight="1">
      <c r="C53" s="273"/>
      <c r="D53" s="273"/>
    </row>
    <row r="54" spans="3:4" ht="15" customHeight="1">
      <c r="C54" s="273"/>
      <c r="D54" s="273"/>
    </row>
    <row r="55" spans="3:4" ht="15" customHeight="1">
      <c r="C55" s="273"/>
      <c r="D55" s="273"/>
    </row>
    <row r="56" spans="3:4" ht="15" customHeight="1">
      <c r="C56" s="273"/>
      <c r="D56" s="273"/>
    </row>
    <row r="57" spans="3:4" ht="15" customHeight="1">
      <c r="C57" s="273"/>
      <c r="D57" s="273"/>
    </row>
    <row r="58" spans="3:4" ht="15" customHeight="1">
      <c r="C58" s="273"/>
      <c r="D58" s="273"/>
    </row>
    <row r="59" spans="3:4" ht="15" customHeight="1">
      <c r="C59" s="273"/>
      <c r="D59" s="273"/>
    </row>
    <row r="60" spans="3:4" ht="15" customHeight="1">
      <c r="C60" s="273"/>
      <c r="D60" s="273"/>
    </row>
    <row r="61" spans="3:4" ht="15" customHeight="1">
      <c r="C61" s="273"/>
      <c r="D61" s="273"/>
    </row>
    <row r="62" spans="3:4" ht="15" customHeight="1">
      <c r="C62" s="273"/>
      <c r="D62" s="273"/>
    </row>
    <row r="63" spans="3:4" ht="15" customHeight="1">
      <c r="C63" s="273"/>
      <c r="D63" s="273"/>
    </row>
    <row r="64" spans="3:4" ht="15" customHeight="1">
      <c r="C64" s="273"/>
      <c r="D64" s="273"/>
    </row>
    <row r="65" spans="3:4" ht="15" customHeight="1">
      <c r="C65" s="273"/>
      <c r="D65" s="273"/>
    </row>
    <row r="66" spans="3:4" ht="15" customHeight="1">
      <c r="C66" s="273"/>
      <c r="D66" s="273"/>
    </row>
    <row r="67" spans="3:4" ht="15" customHeight="1">
      <c r="C67" s="273"/>
      <c r="D67" s="273"/>
    </row>
    <row r="68" spans="3:4" ht="15" customHeight="1">
      <c r="C68" s="273"/>
      <c r="D68" s="273"/>
    </row>
    <row r="69" spans="3:4" ht="15" customHeight="1">
      <c r="C69" s="273"/>
      <c r="D69" s="273"/>
    </row>
    <row r="70" spans="3:4" ht="15" customHeight="1">
      <c r="C70" s="273"/>
      <c r="D70" s="273"/>
    </row>
    <row r="71" spans="3:4" ht="15" customHeight="1">
      <c r="C71" s="273"/>
      <c r="D71" s="273"/>
    </row>
    <row r="72" spans="3:4" ht="15" customHeight="1">
      <c r="C72" s="273"/>
      <c r="D72" s="273"/>
    </row>
    <row r="73" spans="3:4" ht="15" customHeight="1">
      <c r="C73" s="273"/>
      <c r="D73" s="273"/>
    </row>
    <row r="74" spans="3:4" ht="15" customHeight="1">
      <c r="C74" s="273"/>
      <c r="D74" s="273"/>
    </row>
    <row r="75" spans="3:4" ht="15" customHeight="1">
      <c r="C75" s="273"/>
      <c r="D75" s="273"/>
    </row>
    <row r="76" spans="3:4" ht="15" customHeight="1">
      <c r="C76" s="273"/>
      <c r="D76" s="273"/>
    </row>
    <row r="77" spans="3:4" ht="15" customHeight="1">
      <c r="C77" s="273"/>
      <c r="D77" s="273"/>
    </row>
    <row r="78" spans="3:4" ht="15" customHeight="1">
      <c r="C78" s="273"/>
      <c r="D78" s="273"/>
    </row>
    <row r="79" spans="3:4" ht="15" customHeight="1">
      <c r="C79" s="273"/>
      <c r="D79" s="273"/>
    </row>
    <row r="80" spans="3:4" ht="15" customHeight="1">
      <c r="C80" s="273"/>
      <c r="D80" s="273"/>
    </row>
    <row r="81" spans="3:4" ht="15" customHeight="1">
      <c r="C81" s="273"/>
      <c r="D81" s="273"/>
    </row>
    <row r="82" spans="3:4" ht="15" customHeight="1">
      <c r="C82" s="273"/>
      <c r="D82" s="273"/>
    </row>
    <row r="83" spans="3:4" ht="15" customHeight="1">
      <c r="C83" s="273"/>
      <c r="D83" s="273"/>
    </row>
    <row r="84" spans="3:4" ht="15" customHeight="1">
      <c r="C84" s="273"/>
      <c r="D84" s="273"/>
    </row>
    <row r="85" spans="3:4" ht="15" customHeight="1">
      <c r="C85" s="273"/>
      <c r="D85" s="273"/>
    </row>
    <row r="86" spans="3:4" ht="15" customHeight="1">
      <c r="C86" s="273"/>
      <c r="D86" s="273"/>
    </row>
    <row r="87" spans="3:4" ht="15" customHeight="1">
      <c r="C87" s="273"/>
      <c r="D87" s="273"/>
    </row>
    <row r="88" spans="3:4" ht="15" customHeight="1">
      <c r="C88" s="273"/>
      <c r="D88" s="273"/>
    </row>
    <row r="89" spans="3:4" ht="15" customHeight="1">
      <c r="C89" s="273"/>
      <c r="D89" s="273"/>
    </row>
    <row r="90" spans="3:4" ht="15" customHeight="1">
      <c r="C90" s="273"/>
      <c r="D90" s="273"/>
    </row>
    <row r="91" spans="3:4" ht="15" customHeight="1">
      <c r="C91" s="273"/>
      <c r="D91" s="273"/>
    </row>
    <row r="92" spans="3:4" ht="15" customHeight="1">
      <c r="C92" s="273"/>
      <c r="D92" s="273"/>
    </row>
    <row r="93" spans="3:4" ht="15" customHeight="1">
      <c r="C93" s="273"/>
      <c r="D93" s="273"/>
    </row>
    <row r="94" spans="3:4" ht="15" customHeight="1">
      <c r="C94" s="273"/>
      <c r="D94" s="273"/>
    </row>
    <row r="95" spans="3:4" ht="15" customHeight="1">
      <c r="C95" s="273"/>
      <c r="D95" s="273"/>
    </row>
    <row r="96" spans="3:4" ht="15" customHeight="1">
      <c r="C96" s="273"/>
      <c r="D96" s="273"/>
    </row>
    <row r="97" spans="3:4" ht="15" customHeight="1">
      <c r="C97" s="273"/>
      <c r="D97" s="273"/>
    </row>
    <row r="98" spans="3:4" ht="15" customHeight="1">
      <c r="C98" s="273"/>
      <c r="D98" s="273"/>
    </row>
    <row r="99" spans="3:4" ht="15" customHeight="1">
      <c r="C99" s="273"/>
      <c r="D99" s="273"/>
    </row>
    <row r="100" spans="3:4" ht="15" customHeight="1">
      <c r="C100" s="273"/>
      <c r="D100" s="273"/>
    </row>
    <row r="101" spans="3:4" ht="15" customHeight="1">
      <c r="C101" s="273"/>
      <c r="D101" s="273"/>
    </row>
    <row r="102" spans="3:4" ht="15" customHeight="1">
      <c r="C102" s="273"/>
      <c r="D102" s="273"/>
    </row>
    <row r="103" spans="3:4" ht="15" customHeight="1">
      <c r="C103" s="273"/>
      <c r="D103" s="273"/>
    </row>
    <row r="104" spans="3:4" ht="15" customHeight="1">
      <c r="C104" s="273"/>
      <c r="D104" s="273"/>
    </row>
    <row r="105" spans="3:4" ht="15" customHeight="1">
      <c r="C105" s="273"/>
      <c r="D105" s="273"/>
    </row>
    <row r="106" spans="3:4" ht="15" customHeight="1">
      <c r="C106" s="273"/>
      <c r="D106" s="273"/>
    </row>
    <row r="107" spans="3:4" ht="15" customHeight="1">
      <c r="C107" s="273"/>
      <c r="D107" s="273"/>
    </row>
    <row r="108" spans="3:4" ht="15" customHeight="1">
      <c r="C108" s="273"/>
      <c r="D108" s="273"/>
    </row>
    <row r="109" spans="3:4" ht="15" customHeight="1">
      <c r="C109" s="273"/>
      <c r="D109" s="273"/>
    </row>
    <row r="110" spans="3:4" ht="15" customHeight="1">
      <c r="C110" s="273"/>
      <c r="D110" s="273"/>
    </row>
    <row r="111" spans="3:4" ht="15" customHeight="1">
      <c r="C111" s="273"/>
      <c r="D111" s="273"/>
    </row>
    <row r="112" spans="3:4" ht="15" customHeight="1">
      <c r="C112" s="273"/>
      <c r="D112" s="273"/>
    </row>
    <row r="113" spans="3:4" ht="15" customHeight="1">
      <c r="C113" s="273"/>
      <c r="D113" s="273"/>
    </row>
    <row r="114" spans="3:4" ht="15" customHeight="1">
      <c r="C114" s="273"/>
      <c r="D114" s="273"/>
    </row>
    <row r="115" spans="3:4" ht="15" customHeight="1">
      <c r="C115" s="273"/>
      <c r="D115" s="273"/>
    </row>
    <row r="116" spans="3:4" ht="15" customHeight="1">
      <c r="C116" s="273"/>
      <c r="D116" s="273"/>
    </row>
    <row r="117" spans="3:4" ht="15" customHeight="1">
      <c r="C117" s="273"/>
      <c r="D117" s="273"/>
    </row>
    <row r="118" spans="3:4" ht="15" customHeight="1">
      <c r="C118" s="273"/>
      <c r="D118" s="273"/>
    </row>
    <row r="119" spans="3:4" ht="15" customHeight="1">
      <c r="C119" s="273"/>
      <c r="D119" s="273"/>
    </row>
    <row r="120" spans="3:4" ht="15" customHeight="1">
      <c r="C120" s="273"/>
      <c r="D120" s="273"/>
    </row>
    <row r="121" spans="3:4" ht="15" customHeight="1">
      <c r="C121" s="273"/>
      <c r="D121" s="273"/>
    </row>
    <row r="122" spans="3:4" ht="15" customHeight="1">
      <c r="C122" s="273"/>
      <c r="D122" s="273"/>
    </row>
    <row r="123" spans="3:4" ht="15" customHeight="1">
      <c r="C123" s="273"/>
      <c r="D123" s="273"/>
    </row>
    <row r="124" spans="3:4" ht="15" customHeight="1">
      <c r="C124" s="273"/>
      <c r="D124" s="273"/>
    </row>
    <row r="125" spans="3:4" ht="15" customHeight="1">
      <c r="C125" s="273"/>
      <c r="D125" s="273"/>
    </row>
    <row r="126" spans="3:4" ht="15" customHeight="1">
      <c r="C126" s="273"/>
      <c r="D126" s="273"/>
    </row>
    <row r="127" spans="3:4" ht="15" customHeight="1">
      <c r="C127" s="273"/>
      <c r="D127" s="273"/>
    </row>
    <row r="128" spans="3:4" ht="15" customHeight="1">
      <c r="C128" s="273"/>
      <c r="D128" s="273"/>
    </row>
    <row r="129" spans="3:4" ht="15" customHeight="1">
      <c r="C129" s="273"/>
      <c r="D129" s="273"/>
    </row>
    <row r="130" spans="3:4" ht="15" customHeight="1">
      <c r="C130" s="273"/>
      <c r="D130" s="273"/>
    </row>
    <row r="131" spans="3:4" ht="15" customHeight="1">
      <c r="C131" s="273"/>
      <c r="D131" s="273"/>
    </row>
    <row r="132" spans="3:4" ht="15" customHeight="1">
      <c r="C132" s="273"/>
      <c r="D132" s="273"/>
    </row>
    <row r="133" spans="3:4" ht="15" customHeight="1">
      <c r="C133" s="273"/>
      <c r="D133" s="273"/>
    </row>
    <row r="134" spans="3:4" ht="15" customHeight="1">
      <c r="C134" s="273"/>
      <c r="D134" s="273"/>
    </row>
    <row r="135" spans="3:4" ht="15" customHeight="1">
      <c r="C135" s="273"/>
      <c r="D135" s="273"/>
    </row>
    <row r="136" spans="3:4" ht="15" customHeight="1">
      <c r="C136" s="273"/>
      <c r="D136" s="273"/>
    </row>
    <row r="137" spans="3:4" ht="15" customHeight="1">
      <c r="C137" s="273"/>
      <c r="D137" s="273"/>
    </row>
    <row r="138" spans="3:4" ht="15" customHeight="1">
      <c r="C138" s="273"/>
      <c r="D138" s="273"/>
    </row>
    <row r="139" spans="3:4" ht="15" customHeight="1">
      <c r="C139" s="273"/>
      <c r="D139" s="273"/>
    </row>
    <row r="140" spans="3:4" ht="15" customHeight="1">
      <c r="C140" s="273"/>
      <c r="D140" s="273"/>
    </row>
    <row r="141" spans="3:4" ht="15" customHeight="1">
      <c r="C141" s="273"/>
      <c r="D141" s="273"/>
    </row>
    <row r="142" spans="3:4" ht="15" customHeight="1">
      <c r="C142" s="273"/>
      <c r="D142" s="273"/>
    </row>
    <row r="143" spans="3:4" ht="15" customHeight="1">
      <c r="C143" s="273"/>
      <c r="D143" s="273"/>
    </row>
    <row r="144" spans="3:4" ht="15" customHeight="1">
      <c r="C144" s="273"/>
      <c r="D144" s="273"/>
    </row>
    <row r="145" spans="3:4" ht="15" customHeight="1">
      <c r="C145" s="273"/>
      <c r="D145" s="273"/>
    </row>
    <row r="146" spans="3:4" ht="15" customHeight="1">
      <c r="C146" s="273"/>
      <c r="D146" s="273"/>
    </row>
    <row r="147" spans="3:4" ht="15" customHeight="1">
      <c r="C147" s="273"/>
      <c r="D147" s="273"/>
    </row>
    <row r="148" spans="3:4" ht="15" customHeight="1">
      <c r="C148" s="273"/>
      <c r="D148" s="273"/>
    </row>
    <row r="149" spans="3:4" ht="15" customHeight="1">
      <c r="C149" s="273"/>
      <c r="D149" s="273"/>
    </row>
    <row r="150" spans="3:4" ht="15" customHeight="1">
      <c r="C150" s="273"/>
      <c r="D150" s="273"/>
    </row>
    <row r="151" spans="3:4" ht="15" customHeight="1">
      <c r="C151" s="273"/>
      <c r="D151" s="273"/>
    </row>
    <row r="152" spans="3:4" ht="15" customHeight="1">
      <c r="C152" s="273"/>
      <c r="D152" s="273"/>
    </row>
    <row r="153" spans="3:4" ht="15" customHeight="1">
      <c r="C153" s="273"/>
      <c r="D153" s="273"/>
    </row>
    <row r="154" spans="3:4" ht="15" customHeight="1">
      <c r="C154" s="273"/>
      <c r="D154" s="273"/>
    </row>
    <row r="155" spans="3:4" ht="15" customHeight="1">
      <c r="C155" s="273"/>
      <c r="D155" s="273"/>
    </row>
    <row r="156" spans="3:4" ht="15" customHeight="1">
      <c r="C156" s="273"/>
      <c r="D156" s="273"/>
    </row>
    <row r="157" spans="3:4" ht="15" customHeight="1">
      <c r="C157" s="273"/>
      <c r="D157" s="273"/>
    </row>
    <row r="158" spans="3:4" ht="15" customHeight="1">
      <c r="C158" s="273"/>
      <c r="D158" s="273"/>
    </row>
    <row r="159" spans="3:4" ht="15" customHeight="1">
      <c r="C159" s="273"/>
      <c r="D159" s="273"/>
    </row>
    <row r="160" spans="3:4" ht="15" customHeight="1">
      <c r="C160" s="273"/>
      <c r="D160" s="273"/>
    </row>
    <row r="161" spans="3:4" ht="15" customHeight="1">
      <c r="C161" s="273"/>
      <c r="D161" s="273"/>
    </row>
    <row r="162" spans="3:4" ht="15" customHeight="1">
      <c r="C162" s="273"/>
      <c r="D162" s="273"/>
    </row>
    <row r="163" spans="3:4" ht="15" customHeight="1">
      <c r="C163" s="273"/>
      <c r="D163" s="273"/>
    </row>
    <row r="164" spans="3:4" ht="15" customHeight="1">
      <c r="C164" s="273"/>
      <c r="D164" s="273"/>
    </row>
    <row r="165" spans="3:4" ht="15" customHeight="1">
      <c r="C165" s="273"/>
      <c r="D165" s="273"/>
    </row>
    <row r="166" spans="3:4" ht="15" customHeight="1">
      <c r="C166" s="273"/>
      <c r="D166" s="273"/>
    </row>
    <row r="167" spans="3:4" ht="15" customHeight="1">
      <c r="C167" s="273"/>
      <c r="D167" s="273"/>
    </row>
    <row r="168" spans="3:4" ht="15" customHeight="1">
      <c r="C168" s="273"/>
      <c r="D168" s="273"/>
    </row>
    <row r="169" spans="3:4" ht="15" customHeight="1">
      <c r="C169" s="273"/>
      <c r="D169" s="273"/>
    </row>
    <row r="170" spans="3:4" ht="15" customHeight="1">
      <c r="C170" s="273"/>
      <c r="D170" s="273"/>
    </row>
  </sheetData>
  <sheetProtection/>
  <mergeCells count="6">
    <mergeCell ref="B10:B11"/>
    <mergeCell ref="C10:C11"/>
    <mergeCell ref="B7:D7"/>
    <mergeCell ref="D10:D11"/>
    <mergeCell ref="B21:B22"/>
    <mergeCell ref="C21:Q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Footer>&amp;RСтрана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.28125" style="406" customWidth="1"/>
    <col min="2" max="2" width="6.28125" style="409" customWidth="1"/>
    <col min="3" max="3" width="50.28125" style="406" customWidth="1"/>
    <col min="4" max="4" width="14.28125" style="406" bestFit="1" customWidth="1"/>
    <col min="5" max="7" width="10.7109375" style="406" customWidth="1"/>
    <col min="8" max="8" width="12.421875" style="406" customWidth="1"/>
    <col min="9" max="17" width="10.7109375" style="406" customWidth="1"/>
    <col min="18" max="18" width="3.421875" style="406" customWidth="1"/>
    <col min="19" max="19" width="9.140625" style="406" customWidth="1"/>
    <col min="20" max="20" width="40.7109375" style="406" customWidth="1"/>
    <col min="21" max="35" width="10.7109375" style="406" customWidth="1"/>
    <col min="36" max="16384" width="9.140625" style="406" customWidth="1"/>
  </cols>
  <sheetData>
    <row r="1" spans="1:9" ht="12.75">
      <c r="A1" s="12" t="s">
        <v>77</v>
      </c>
      <c r="B1" s="12"/>
      <c r="C1" s="404"/>
      <c r="D1" s="405"/>
      <c r="E1" s="405"/>
      <c r="F1" s="405"/>
      <c r="G1" s="405"/>
      <c r="H1" s="405"/>
      <c r="I1" s="405"/>
    </row>
    <row r="2" spans="1:9" ht="12.75">
      <c r="A2" s="12"/>
      <c r="B2" s="12"/>
      <c r="C2" s="404"/>
      <c r="D2" s="405"/>
      <c r="E2" s="405"/>
      <c r="F2" s="405"/>
      <c r="G2" s="405"/>
      <c r="H2" s="405"/>
      <c r="I2" s="405"/>
    </row>
    <row r="3" spans="1:9" ht="12.75">
      <c r="A3" s="4"/>
      <c r="B3" s="7" t="str">
        <f>+CONCATENATE('Poc. strana'!$A$15," ",'Poc. strana'!$C$15)</f>
        <v>Назив енергетског субјекта: </v>
      </c>
      <c r="C3" s="407"/>
      <c r="D3" s="578"/>
      <c r="E3" s="402"/>
      <c r="F3" s="402"/>
      <c r="G3" s="402"/>
      <c r="H3" s="402"/>
      <c r="I3" s="402"/>
    </row>
    <row r="4" spans="1:9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407"/>
      <c r="D4" s="578"/>
      <c r="E4" s="402"/>
      <c r="F4" s="402"/>
      <c r="G4" s="402"/>
      <c r="H4" s="402"/>
      <c r="I4" s="402"/>
    </row>
    <row r="5" spans="1:9" ht="12.75">
      <c r="A5" s="20"/>
      <c r="B5" s="7" t="str">
        <f>+CONCATENATE('Poc. strana'!$A$29," ",'Poc. strana'!$C$29)</f>
        <v>Датум обраде: </v>
      </c>
      <c r="C5" s="407"/>
      <c r="D5" s="578"/>
      <c r="E5" s="402"/>
      <c r="F5" s="402"/>
      <c r="G5" s="402"/>
      <c r="H5" s="402"/>
      <c r="I5" s="402"/>
    </row>
    <row r="6" spans="1:9" ht="12.75">
      <c r="A6" s="142"/>
      <c r="B6" s="407"/>
      <c r="C6" s="403"/>
      <c r="D6" s="403"/>
      <c r="E6" s="402"/>
      <c r="F6" s="402"/>
      <c r="G6" s="402"/>
      <c r="H6" s="402"/>
      <c r="I6" s="402"/>
    </row>
    <row r="7" spans="1:9" ht="12.75">
      <c r="A7" s="408"/>
      <c r="B7" s="823" t="s">
        <v>604</v>
      </c>
      <c r="C7" s="823"/>
      <c r="D7" s="823"/>
      <c r="E7" s="823"/>
      <c r="F7" s="823"/>
      <c r="G7" s="823"/>
      <c r="H7" s="823"/>
      <c r="I7" s="515"/>
    </row>
    <row r="8" spans="1:9" ht="12.75">
      <c r="A8" s="408"/>
      <c r="B8" s="294"/>
      <c r="C8" s="293"/>
      <c r="D8" s="293"/>
      <c r="E8" s="293"/>
      <c r="F8" s="293"/>
      <c r="G8" s="293"/>
      <c r="H8" s="295"/>
      <c r="I8" s="295"/>
    </row>
    <row r="9" spans="2:9" ht="13.5" thickBot="1">
      <c r="B9" s="296"/>
      <c r="C9" s="297"/>
      <c r="D9" s="297"/>
      <c r="E9" s="295"/>
      <c r="F9" s="298"/>
      <c r="G9" s="298"/>
      <c r="H9" s="298" t="s">
        <v>303</v>
      </c>
      <c r="I9" s="295"/>
    </row>
    <row r="10" spans="2:8" ht="13.5" customHeight="1" thickTop="1">
      <c r="B10" s="824" t="s">
        <v>5</v>
      </c>
      <c r="C10" s="826" t="s">
        <v>52</v>
      </c>
      <c r="D10" s="826" t="s">
        <v>68</v>
      </c>
      <c r="E10" s="828">
        <f>+'Poc. strana'!C19-1</f>
        <v>2016</v>
      </c>
      <c r="F10" s="829"/>
      <c r="G10" s="830" t="s">
        <v>605</v>
      </c>
      <c r="H10" s="832" t="s">
        <v>606</v>
      </c>
    </row>
    <row r="11" spans="2:10" s="581" customFormat="1" ht="48.75" customHeight="1">
      <c r="B11" s="825"/>
      <c r="C11" s="827"/>
      <c r="D11" s="827"/>
      <c r="E11" s="299" t="s">
        <v>607</v>
      </c>
      <c r="F11" s="300" t="s">
        <v>608</v>
      </c>
      <c r="G11" s="831"/>
      <c r="H11" s="833"/>
      <c r="J11" s="144"/>
    </row>
    <row r="12" spans="2:11" ht="15.75">
      <c r="B12" s="301" t="s">
        <v>101</v>
      </c>
      <c r="C12" s="704" t="s">
        <v>97</v>
      </c>
      <c r="D12" s="302" t="s">
        <v>609</v>
      </c>
      <c r="E12" s="728"/>
      <c r="F12" s="816">
        <f>+AI183</f>
        <v>0</v>
      </c>
      <c r="G12" s="819"/>
      <c r="H12" s="821"/>
      <c r="J12" s="144"/>
      <c r="K12" s="144"/>
    </row>
    <row r="13" spans="2:11" ht="13.5" customHeight="1">
      <c r="B13" s="303" t="s">
        <v>102</v>
      </c>
      <c r="C13" s="705" t="s">
        <v>98</v>
      </c>
      <c r="D13" s="304" t="s">
        <v>610</v>
      </c>
      <c r="E13" s="729"/>
      <c r="F13" s="817"/>
      <c r="G13" s="820"/>
      <c r="H13" s="822"/>
      <c r="J13" s="144"/>
      <c r="K13" s="144"/>
    </row>
    <row r="14" spans="2:11" ht="15.75">
      <c r="B14" s="303" t="s">
        <v>103</v>
      </c>
      <c r="C14" s="705" t="s">
        <v>99</v>
      </c>
      <c r="D14" s="305" t="s">
        <v>611</v>
      </c>
      <c r="E14" s="729"/>
      <c r="F14" s="817"/>
      <c r="G14" s="820"/>
      <c r="H14" s="822"/>
      <c r="J14" s="144"/>
      <c r="K14" s="144"/>
    </row>
    <row r="15" spans="2:11" ht="15.75">
      <c r="B15" s="303" t="s">
        <v>308</v>
      </c>
      <c r="C15" s="706" t="s">
        <v>219</v>
      </c>
      <c r="D15" s="305" t="s">
        <v>612</v>
      </c>
      <c r="E15" s="729"/>
      <c r="F15" s="817"/>
      <c r="G15" s="820"/>
      <c r="H15" s="822"/>
      <c r="J15" s="144"/>
      <c r="K15" s="144"/>
    </row>
    <row r="16" spans="2:11" ht="15.75">
      <c r="B16" s="303" t="s">
        <v>104</v>
      </c>
      <c r="C16" s="705" t="s">
        <v>545</v>
      </c>
      <c r="D16" s="707" t="s">
        <v>613</v>
      </c>
      <c r="E16" s="729"/>
      <c r="F16" s="817"/>
      <c r="G16" s="820"/>
      <c r="H16" s="822"/>
      <c r="J16" s="144"/>
      <c r="K16" s="144"/>
    </row>
    <row r="17" spans="2:18" ht="15.75">
      <c r="B17" s="303" t="s">
        <v>105</v>
      </c>
      <c r="C17" s="705" t="s">
        <v>300</v>
      </c>
      <c r="D17" s="708" t="s">
        <v>614</v>
      </c>
      <c r="E17" s="730"/>
      <c r="F17" s="817"/>
      <c r="G17" s="820"/>
      <c r="H17" s="822"/>
      <c r="J17" s="144"/>
      <c r="K17" s="144"/>
      <c r="R17" s="409"/>
    </row>
    <row r="18" spans="2:18" ht="15.75">
      <c r="B18" s="512" t="s">
        <v>106</v>
      </c>
      <c r="C18" s="709" t="s">
        <v>301</v>
      </c>
      <c r="D18" s="710" t="s">
        <v>615</v>
      </c>
      <c r="E18" s="711"/>
      <c r="F18" s="818"/>
      <c r="G18" s="499"/>
      <c r="H18" s="511"/>
      <c r="J18" s="144"/>
      <c r="K18" s="144"/>
      <c r="R18" s="409"/>
    </row>
    <row r="19" spans="2:11" ht="16.5" thickBot="1">
      <c r="B19" s="712" t="s">
        <v>616</v>
      </c>
      <c r="C19" s="713" t="s">
        <v>549</v>
      </c>
      <c r="D19" s="714" t="s">
        <v>617</v>
      </c>
      <c r="E19" s="715">
        <f>SUM(E12:E16)-E17+E18</f>
        <v>0</v>
      </c>
      <c r="F19" s="716">
        <f>+AI183</f>
        <v>0</v>
      </c>
      <c r="G19" s="717">
        <v>0.015</v>
      </c>
      <c r="H19" s="306">
        <f>(E19-F19)*(1+G19)</f>
        <v>0</v>
      </c>
      <c r="J19" s="144"/>
      <c r="K19" s="144"/>
    </row>
    <row r="20" spans="2:9" ht="13.5" thickTop="1">
      <c r="B20" s="296"/>
      <c r="C20" s="307"/>
      <c r="D20" s="307"/>
      <c r="E20" s="308"/>
      <c r="F20" s="308"/>
      <c r="G20" s="308"/>
      <c r="H20" s="295"/>
      <c r="I20" s="295"/>
    </row>
    <row r="21" spans="2:9" ht="12.75">
      <c r="B21" s="309" t="s">
        <v>310</v>
      </c>
      <c r="C21" s="295"/>
      <c r="D21" s="295"/>
      <c r="E21" s="295"/>
      <c r="F21" s="310"/>
      <c r="G21" s="295"/>
      <c r="H21" s="295"/>
      <c r="I21" s="295"/>
    </row>
    <row r="22" spans="2:9" ht="12.75">
      <c r="B22" s="309" t="s">
        <v>618</v>
      </c>
      <c r="C22" s="295"/>
      <c r="D22" s="295"/>
      <c r="E22" s="295"/>
      <c r="F22" s="310"/>
      <c r="G22" s="295"/>
      <c r="H22" s="295"/>
      <c r="I22" s="295"/>
    </row>
    <row r="23" spans="2:9" ht="12.75">
      <c r="B23" s="309" t="s">
        <v>619</v>
      </c>
      <c r="C23" s="295"/>
      <c r="D23" s="295"/>
      <c r="E23" s="295"/>
      <c r="F23" s="310"/>
      <c r="G23" s="295"/>
      <c r="H23" s="295"/>
      <c r="I23" s="295"/>
    </row>
    <row r="24" spans="2:9" ht="15.75">
      <c r="B24" s="294" t="s">
        <v>620</v>
      </c>
      <c r="C24" s="295"/>
      <c r="D24" s="295"/>
      <c r="E24" s="295"/>
      <c r="F24" s="295"/>
      <c r="G24" s="295"/>
      <c r="H24" s="295"/>
      <c r="I24" s="295"/>
    </row>
    <row r="25" spans="2:9" ht="12.75">
      <c r="B25" s="294" t="s">
        <v>455</v>
      </c>
      <c r="C25" s="295"/>
      <c r="D25" s="295"/>
      <c r="E25" s="295"/>
      <c r="F25" s="295"/>
      <c r="G25" s="295"/>
      <c r="H25" s="295"/>
      <c r="I25" s="295"/>
    </row>
    <row r="26" spans="2:9" ht="12.75">
      <c r="B26" s="294" t="s">
        <v>621</v>
      </c>
      <c r="C26" s="295"/>
      <c r="D26" s="295"/>
      <c r="E26" s="295"/>
      <c r="F26" s="295"/>
      <c r="G26" s="295"/>
      <c r="H26" s="295"/>
      <c r="I26" s="295"/>
    </row>
    <row r="27" spans="2:9" ht="12.75">
      <c r="B27" s="311" t="s">
        <v>622</v>
      </c>
      <c r="C27" s="295"/>
      <c r="D27" s="295"/>
      <c r="E27" s="295"/>
      <c r="F27" s="295"/>
      <c r="G27" s="295"/>
      <c r="H27" s="295"/>
      <c r="I27" s="295"/>
    </row>
    <row r="29" spans="2:35" ht="12.75">
      <c r="B29" s="795" t="str">
        <f>+"ОСТВАРЕЊЕ ЕЕ БИЛАНСА У "&amp;E10&amp;". ГОДИНИ"</f>
        <v>ОСТВАРЕЊЕ ЕЕ БИЛАНСА У 2016. ГОДИНИ</v>
      </c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312"/>
      <c r="S29" s="795" t="str">
        <f>+"ОСТВАРЕН ПРИХОД У "&amp;$E$10&amp;". ГОДИНИ"</f>
        <v>ОСТВАРЕН ПРИХОД У 2016. ГОДИНИ</v>
      </c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</row>
    <row r="30" spans="2:35" ht="14.25" thickBot="1">
      <c r="B30" s="319"/>
      <c r="C30" s="316"/>
      <c r="D30" s="316"/>
      <c r="E30" s="316"/>
      <c r="F30" s="316"/>
      <c r="G30" s="316"/>
      <c r="H30" s="316"/>
      <c r="I30" s="320"/>
      <c r="J30" s="316"/>
      <c r="K30" s="316"/>
      <c r="L30" s="316"/>
      <c r="M30" s="316"/>
      <c r="N30" s="320"/>
      <c r="O30" s="316"/>
      <c r="P30" s="316"/>
      <c r="Q30" s="316"/>
      <c r="R30" s="321"/>
      <c r="S30" s="313"/>
      <c r="T30" s="317"/>
      <c r="U30" s="315"/>
      <c r="V30" s="315"/>
      <c r="W30" s="315"/>
      <c r="X30" s="315"/>
      <c r="Y30" s="318"/>
      <c r="Z30" s="315"/>
      <c r="AA30" s="315"/>
      <c r="AB30" s="315"/>
      <c r="AC30" s="315"/>
      <c r="AD30" s="315"/>
      <c r="AE30" s="315"/>
      <c r="AF30" s="315"/>
      <c r="AG30" s="315"/>
      <c r="AH30" s="314"/>
      <c r="AI30" s="314"/>
    </row>
    <row r="31" spans="2:35" ht="14.25" thickTop="1">
      <c r="B31" s="796" t="s">
        <v>5</v>
      </c>
      <c r="C31" s="798" t="s">
        <v>292</v>
      </c>
      <c r="D31" s="800" t="s">
        <v>293</v>
      </c>
      <c r="E31" s="802" t="s">
        <v>294</v>
      </c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3"/>
      <c r="R31" s="291"/>
      <c r="S31" s="804" t="s">
        <v>5</v>
      </c>
      <c r="T31" s="784" t="s">
        <v>292</v>
      </c>
      <c r="U31" s="322" t="s">
        <v>456</v>
      </c>
      <c r="V31" s="323" t="str">
        <f>+U31</f>
        <v>Тарифе</v>
      </c>
      <c r="W31" s="790" t="s">
        <v>295</v>
      </c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2"/>
    </row>
    <row r="32" spans="2:35" ht="12.75">
      <c r="B32" s="797"/>
      <c r="C32" s="799"/>
      <c r="D32" s="801"/>
      <c r="E32" s="171" t="s">
        <v>6</v>
      </c>
      <c r="F32" s="171" t="s">
        <v>7</v>
      </c>
      <c r="G32" s="171" t="s">
        <v>8</v>
      </c>
      <c r="H32" s="171" t="s">
        <v>80</v>
      </c>
      <c r="I32" s="171" t="s">
        <v>81</v>
      </c>
      <c r="J32" s="171" t="s">
        <v>82</v>
      </c>
      <c r="K32" s="171" t="s">
        <v>83</v>
      </c>
      <c r="L32" s="171" t="s">
        <v>84</v>
      </c>
      <c r="M32" s="171" t="s">
        <v>85</v>
      </c>
      <c r="N32" s="171" t="s">
        <v>86</v>
      </c>
      <c r="O32" s="171" t="s">
        <v>87</v>
      </c>
      <c r="P32" s="171" t="s">
        <v>88</v>
      </c>
      <c r="Q32" s="255" t="s">
        <v>89</v>
      </c>
      <c r="R32" s="325"/>
      <c r="S32" s="805"/>
      <c r="T32" s="785"/>
      <c r="U32" s="326" t="s">
        <v>623</v>
      </c>
      <c r="V32" s="326" t="s">
        <v>624</v>
      </c>
      <c r="W32" s="223" t="s">
        <v>6</v>
      </c>
      <c r="X32" s="223" t="s">
        <v>7</v>
      </c>
      <c r="Y32" s="223" t="s">
        <v>8</v>
      </c>
      <c r="Z32" s="223" t="s">
        <v>80</v>
      </c>
      <c r="AA32" s="223" t="s">
        <v>81</v>
      </c>
      <c r="AB32" s="223" t="s">
        <v>82</v>
      </c>
      <c r="AC32" s="223" t="s">
        <v>83</v>
      </c>
      <c r="AD32" s="223" t="s">
        <v>84</v>
      </c>
      <c r="AE32" s="223" t="s">
        <v>85</v>
      </c>
      <c r="AF32" s="223" t="s">
        <v>86</v>
      </c>
      <c r="AG32" s="223" t="s">
        <v>87</v>
      </c>
      <c r="AH32" s="223" t="s">
        <v>88</v>
      </c>
      <c r="AI32" s="257" t="s">
        <v>89</v>
      </c>
    </row>
    <row r="33" spans="2:35" ht="12.75">
      <c r="B33" s="327" t="s">
        <v>6</v>
      </c>
      <c r="C33" s="175" t="s">
        <v>311</v>
      </c>
      <c r="D33" s="328"/>
      <c r="E33" s="329"/>
      <c r="F33" s="171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30"/>
      <c r="R33" s="325"/>
      <c r="S33" s="327" t="s">
        <v>6</v>
      </c>
      <c r="T33" s="331" t="s">
        <v>312</v>
      </c>
      <c r="U33" s="332"/>
      <c r="V33" s="33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333">
        <f>+AI34+AI37+AI40</f>
        <v>0</v>
      </c>
    </row>
    <row r="34" spans="2:35" ht="12.75">
      <c r="B34" s="334" t="s">
        <v>0</v>
      </c>
      <c r="C34" s="335" t="s">
        <v>234</v>
      </c>
      <c r="D34" s="336" t="s">
        <v>224</v>
      </c>
      <c r="E34" s="337">
        <f aca="true" t="shared" si="0" ref="E34:P34">+E35+E36</f>
        <v>0</v>
      </c>
      <c r="F34" s="337">
        <f t="shared" si="0"/>
        <v>0</v>
      </c>
      <c r="G34" s="337">
        <f t="shared" si="0"/>
        <v>0</v>
      </c>
      <c r="H34" s="337">
        <f t="shared" si="0"/>
        <v>0</v>
      </c>
      <c r="I34" s="337">
        <f t="shared" si="0"/>
        <v>0</v>
      </c>
      <c r="J34" s="337">
        <f t="shared" si="0"/>
        <v>0</v>
      </c>
      <c r="K34" s="337">
        <f t="shared" si="0"/>
        <v>0</v>
      </c>
      <c r="L34" s="337">
        <f t="shared" si="0"/>
        <v>0</v>
      </c>
      <c r="M34" s="337">
        <f t="shared" si="0"/>
        <v>0</v>
      </c>
      <c r="N34" s="337">
        <f t="shared" si="0"/>
        <v>0</v>
      </c>
      <c r="O34" s="337">
        <f t="shared" si="0"/>
        <v>0</v>
      </c>
      <c r="P34" s="337">
        <f t="shared" si="0"/>
        <v>0</v>
      </c>
      <c r="Q34" s="338">
        <f aca="true" t="shared" si="1" ref="Q34:Q42">SUM(E34:P34)</f>
        <v>0</v>
      </c>
      <c r="R34" s="179"/>
      <c r="S34" s="334" t="s">
        <v>0</v>
      </c>
      <c r="T34" s="335" t="s">
        <v>234</v>
      </c>
      <c r="U34" s="339"/>
      <c r="V34" s="339"/>
      <c r="W34" s="194">
        <f>+W35+W36</f>
        <v>0</v>
      </c>
      <c r="X34" s="194">
        <f>+X35+X36</f>
        <v>0</v>
      </c>
      <c r="Y34" s="194">
        <f>+Y35+Y36</f>
        <v>0</v>
      </c>
      <c r="Z34" s="194">
        <f aca="true" t="shared" si="2" ref="Z34:AH34">+Z35+Z36</f>
        <v>0</v>
      </c>
      <c r="AA34" s="194">
        <f t="shared" si="2"/>
        <v>0</v>
      </c>
      <c r="AB34" s="194">
        <f t="shared" si="2"/>
        <v>0</v>
      </c>
      <c r="AC34" s="194">
        <f t="shared" si="2"/>
        <v>0</v>
      </c>
      <c r="AD34" s="194">
        <f t="shared" si="2"/>
        <v>0</v>
      </c>
      <c r="AE34" s="194">
        <f t="shared" si="2"/>
        <v>0</v>
      </c>
      <c r="AF34" s="194">
        <f t="shared" si="2"/>
        <v>0</v>
      </c>
      <c r="AG34" s="194">
        <f t="shared" si="2"/>
        <v>0</v>
      </c>
      <c r="AH34" s="194">
        <f t="shared" si="2"/>
        <v>0</v>
      </c>
      <c r="AI34" s="340">
        <f aca="true" t="shared" si="3" ref="AI34:AI42">SUM(W34:AH34)</f>
        <v>0</v>
      </c>
    </row>
    <row r="35" spans="2:35" ht="12.75">
      <c r="B35" s="341" t="s">
        <v>26</v>
      </c>
      <c r="C35" s="342" t="s">
        <v>236</v>
      </c>
      <c r="D35" s="167" t="s">
        <v>224</v>
      </c>
      <c r="E35" s="72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343">
        <f t="shared" si="1"/>
        <v>0</v>
      </c>
      <c r="R35" s="179"/>
      <c r="S35" s="341" t="s">
        <v>26</v>
      </c>
      <c r="T35" s="342" t="s">
        <v>236</v>
      </c>
      <c r="U35" s="339"/>
      <c r="V35" s="339"/>
      <c r="W35" s="172">
        <f>+E35*$U35</f>
        <v>0</v>
      </c>
      <c r="X35" s="172">
        <f>+F35*$U35</f>
        <v>0</v>
      </c>
      <c r="Y35" s="172">
        <f aca="true" t="shared" si="4" ref="Y35:AE36">+G35*$U35</f>
        <v>0</v>
      </c>
      <c r="Z35" s="172">
        <f t="shared" si="4"/>
        <v>0</v>
      </c>
      <c r="AA35" s="172">
        <f t="shared" si="4"/>
        <v>0</v>
      </c>
      <c r="AB35" s="172">
        <f t="shared" si="4"/>
        <v>0</v>
      </c>
      <c r="AC35" s="172">
        <f t="shared" si="4"/>
        <v>0</v>
      </c>
      <c r="AD35" s="172">
        <f t="shared" si="4"/>
        <v>0</v>
      </c>
      <c r="AE35" s="172">
        <f t="shared" si="4"/>
        <v>0</v>
      </c>
      <c r="AF35" s="172">
        <f aca="true" t="shared" si="5" ref="AF35:AH36">+N35*$V35</f>
        <v>0</v>
      </c>
      <c r="AG35" s="172">
        <f t="shared" si="5"/>
        <v>0</v>
      </c>
      <c r="AH35" s="172">
        <f t="shared" si="5"/>
        <v>0</v>
      </c>
      <c r="AI35" s="340">
        <f t="shared" si="3"/>
        <v>0</v>
      </c>
    </row>
    <row r="36" spans="2:35" ht="12.75">
      <c r="B36" s="341" t="s">
        <v>27</v>
      </c>
      <c r="C36" s="342" t="s">
        <v>238</v>
      </c>
      <c r="D36" s="167" t="s">
        <v>224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343">
        <f t="shared" si="1"/>
        <v>0</v>
      </c>
      <c r="R36" s="179"/>
      <c r="S36" s="341" t="s">
        <v>27</v>
      </c>
      <c r="T36" s="342" t="s">
        <v>238</v>
      </c>
      <c r="U36" s="339"/>
      <c r="V36" s="339"/>
      <c r="W36" s="172">
        <f>+E36*$U36</f>
        <v>0</v>
      </c>
      <c r="X36" s="172">
        <f>+F36*$U36</f>
        <v>0</v>
      </c>
      <c r="Y36" s="172">
        <f t="shared" si="4"/>
        <v>0</v>
      </c>
      <c r="Z36" s="172">
        <f t="shared" si="4"/>
        <v>0</v>
      </c>
      <c r="AA36" s="172">
        <f t="shared" si="4"/>
        <v>0</v>
      </c>
      <c r="AB36" s="172">
        <f t="shared" si="4"/>
        <v>0</v>
      </c>
      <c r="AC36" s="172">
        <f t="shared" si="4"/>
        <v>0</v>
      </c>
      <c r="AD36" s="172">
        <f t="shared" si="4"/>
        <v>0</v>
      </c>
      <c r="AE36" s="172">
        <f t="shared" si="4"/>
        <v>0</v>
      </c>
      <c r="AF36" s="172">
        <f t="shared" si="5"/>
        <v>0</v>
      </c>
      <c r="AG36" s="172">
        <f t="shared" si="5"/>
        <v>0</v>
      </c>
      <c r="AH36" s="172">
        <f t="shared" si="5"/>
        <v>0</v>
      </c>
      <c r="AI36" s="340">
        <f t="shared" si="3"/>
        <v>0</v>
      </c>
    </row>
    <row r="37" spans="2:35" ht="12.75">
      <c r="B37" s="341" t="s">
        <v>1</v>
      </c>
      <c r="C37" s="342" t="s">
        <v>225</v>
      </c>
      <c r="D37" s="167" t="s">
        <v>226</v>
      </c>
      <c r="E37" s="169">
        <f aca="true" t="shared" si="6" ref="E37:P37">E38+E39</f>
        <v>0</v>
      </c>
      <c r="F37" s="169">
        <f t="shared" si="6"/>
        <v>0</v>
      </c>
      <c r="G37" s="169">
        <f t="shared" si="6"/>
        <v>0</v>
      </c>
      <c r="H37" s="169">
        <f t="shared" si="6"/>
        <v>0</v>
      </c>
      <c r="I37" s="169">
        <f t="shared" si="6"/>
        <v>0</v>
      </c>
      <c r="J37" s="169">
        <f t="shared" si="6"/>
        <v>0</v>
      </c>
      <c r="K37" s="169">
        <f t="shared" si="6"/>
        <v>0</v>
      </c>
      <c r="L37" s="169">
        <f t="shared" si="6"/>
        <v>0</v>
      </c>
      <c r="M37" s="169">
        <f t="shared" si="6"/>
        <v>0</v>
      </c>
      <c r="N37" s="169">
        <f t="shared" si="6"/>
        <v>0</v>
      </c>
      <c r="O37" s="169">
        <f t="shared" si="6"/>
        <v>0</v>
      </c>
      <c r="P37" s="169">
        <f t="shared" si="6"/>
        <v>0</v>
      </c>
      <c r="Q37" s="344">
        <f t="shared" si="1"/>
        <v>0</v>
      </c>
      <c r="R37" s="179"/>
      <c r="S37" s="341" t="s">
        <v>1</v>
      </c>
      <c r="T37" s="342" t="s">
        <v>225</v>
      </c>
      <c r="U37" s="345"/>
      <c r="V37" s="345"/>
      <c r="W37" s="194">
        <f>+W38+W39</f>
        <v>0</v>
      </c>
      <c r="X37" s="194">
        <f>+X38+X39</f>
        <v>0</v>
      </c>
      <c r="Y37" s="194">
        <f aca="true" t="shared" si="7" ref="Y37:AE37">+Y38+Y39</f>
        <v>0</v>
      </c>
      <c r="Z37" s="194">
        <f t="shared" si="7"/>
        <v>0</v>
      </c>
      <c r="AA37" s="194">
        <f t="shared" si="7"/>
        <v>0</v>
      </c>
      <c r="AB37" s="194">
        <f t="shared" si="7"/>
        <v>0</v>
      </c>
      <c r="AC37" s="194">
        <f t="shared" si="7"/>
        <v>0</v>
      </c>
      <c r="AD37" s="194">
        <f t="shared" si="7"/>
        <v>0</v>
      </c>
      <c r="AE37" s="194">
        <f t="shared" si="7"/>
        <v>0</v>
      </c>
      <c r="AF37" s="194">
        <f>+AF38+AF39</f>
        <v>0</v>
      </c>
      <c r="AG37" s="194">
        <f>+AG38+AG39</f>
        <v>0</v>
      </c>
      <c r="AH37" s="194">
        <f>+AH38+AH39</f>
        <v>0</v>
      </c>
      <c r="AI37" s="340">
        <f t="shared" si="3"/>
        <v>0</v>
      </c>
    </row>
    <row r="38" spans="2:35" ht="12.75">
      <c r="B38" s="341" t="s">
        <v>29</v>
      </c>
      <c r="C38" s="346" t="s">
        <v>240</v>
      </c>
      <c r="D38" s="167" t="s">
        <v>226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344">
        <f t="shared" si="1"/>
        <v>0</v>
      </c>
      <c r="R38" s="179"/>
      <c r="S38" s="341" t="s">
        <v>29</v>
      </c>
      <c r="T38" s="346" t="s">
        <v>240</v>
      </c>
      <c r="U38" s="339"/>
      <c r="V38" s="339"/>
      <c r="W38" s="172">
        <f>+E38*$U38</f>
        <v>0</v>
      </c>
      <c r="X38" s="172">
        <f>+F38*$U38</f>
        <v>0</v>
      </c>
      <c r="Y38" s="172">
        <f aca="true" t="shared" si="8" ref="Y38:AE39">+G38*$U38</f>
        <v>0</v>
      </c>
      <c r="Z38" s="172">
        <f t="shared" si="8"/>
        <v>0</v>
      </c>
      <c r="AA38" s="172">
        <f t="shared" si="8"/>
        <v>0</v>
      </c>
      <c r="AB38" s="172">
        <f t="shared" si="8"/>
        <v>0</v>
      </c>
      <c r="AC38" s="172">
        <f t="shared" si="8"/>
        <v>0</v>
      </c>
      <c r="AD38" s="172">
        <f t="shared" si="8"/>
        <v>0</v>
      </c>
      <c r="AE38" s="172">
        <f t="shared" si="8"/>
        <v>0</v>
      </c>
      <c r="AF38" s="172">
        <f aca="true" t="shared" si="9" ref="AF38:AH39">+N38*$V38</f>
        <v>0</v>
      </c>
      <c r="AG38" s="172">
        <f t="shared" si="9"/>
        <v>0</v>
      </c>
      <c r="AH38" s="172">
        <f t="shared" si="9"/>
        <v>0</v>
      </c>
      <c r="AI38" s="340">
        <f t="shared" si="3"/>
        <v>0</v>
      </c>
    </row>
    <row r="39" spans="2:35" ht="12.75">
      <c r="B39" s="341" t="s">
        <v>30</v>
      </c>
      <c r="C39" s="346" t="s">
        <v>242</v>
      </c>
      <c r="D39" s="167" t="s">
        <v>226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344">
        <f t="shared" si="1"/>
        <v>0</v>
      </c>
      <c r="R39" s="179"/>
      <c r="S39" s="341" t="s">
        <v>30</v>
      </c>
      <c r="T39" s="346" t="s">
        <v>242</v>
      </c>
      <c r="U39" s="339"/>
      <c r="V39" s="339"/>
      <c r="W39" s="172">
        <f>+E39*$U39</f>
        <v>0</v>
      </c>
      <c r="X39" s="172">
        <f>+F39*$U39</f>
        <v>0</v>
      </c>
      <c r="Y39" s="172">
        <f t="shared" si="8"/>
        <v>0</v>
      </c>
      <c r="Z39" s="172">
        <f t="shared" si="8"/>
        <v>0</v>
      </c>
      <c r="AA39" s="172">
        <f t="shared" si="8"/>
        <v>0</v>
      </c>
      <c r="AB39" s="172">
        <f t="shared" si="8"/>
        <v>0</v>
      </c>
      <c r="AC39" s="172">
        <f t="shared" si="8"/>
        <v>0</v>
      </c>
      <c r="AD39" s="172">
        <f t="shared" si="8"/>
        <v>0</v>
      </c>
      <c r="AE39" s="172">
        <f t="shared" si="8"/>
        <v>0</v>
      </c>
      <c r="AF39" s="172">
        <f t="shared" si="9"/>
        <v>0</v>
      </c>
      <c r="AG39" s="172">
        <f t="shared" si="9"/>
        <v>0</v>
      </c>
      <c r="AH39" s="172">
        <f t="shared" si="9"/>
        <v>0</v>
      </c>
      <c r="AI39" s="340">
        <f t="shared" si="3"/>
        <v>0</v>
      </c>
    </row>
    <row r="40" spans="2:35" ht="12.75">
      <c r="B40" s="324" t="s">
        <v>2</v>
      </c>
      <c r="C40" s="347" t="s">
        <v>229</v>
      </c>
      <c r="D40" s="170" t="s">
        <v>230</v>
      </c>
      <c r="E40" s="169">
        <f aca="true" t="shared" si="10" ref="E40:P40">E41+E42</f>
        <v>0</v>
      </c>
      <c r="F40" s="169">
        <f t="shared" si="10"/>
        <v>0</v>
      </c>
      <c r="G40" s="169">
        <f t="shared" si="10"/>
        <v>0</v>
      </c>
      <c r="H40" s="169">
        <f t="shared" si="10"/>
        <v>0</v>
      </c>
      <c r="I40" s="169">
        <f t="shared" si="10"/>
        <v>0</v>
      </c>
      <c r="J40" s="169">
        <f t="shared" si="10"/>
        <v>0</v>
      </c>
      <c r="K40" s="169">
        <f t="shared" si="10"/>
        <v>0</v>
      </c>
      <c r="L40" s="169">
        <f t="shared" si="10"/>
        <v>0</v>
      </c>
      <c r="M40" s="169">
        <f t="shared" si="10"/>
        <v>0</v>
      </c>
      <c r="N40" s="169">
        <f t="shared" si="10"/>
        <v>0</v>
      </c>
      <c r="O40" s="169">
        <f t="shared" si="10"/>
        <v>0</v>
      </c>
      <c r="P40" s="169">
        <f t="shared" si="10"/>
        <v>0</v>
      </c>
      <c r="Q40" s="348">
        <f t="shared" si="1"/>
        <v>0</v>
      </c>
      <c r="R40" s="179"/>
      <c r="S40" s="324" t="s">
        <v>2</v>
      </c>
      <c r="T40" s="347" t="s">
        <v>229</v>
      </c>
      <c r="U40" s="345"/>
      <c r="V40" s="345"/>
      <c r="W40" s="194">
        <f>+W41+W42</f>
        <v>0</v>
      </c>
      <c r="X40" s="194">
        <f>+X41+X42</f>
        <v>0</v>
      </c>
      <c r="Y40" s="194">
        <f aca="true" t="shared" si="11" ref="Y40:AE40">+Y41+Y42</f>
        <v>0</v>
      </c>
      <c r="Z40" s="194">
        <f t="shared" si="11"/>
        <v>0</v>
      </c>
      <c r="AA40" s="194">
        <f t="shared" si="11"/>
        <v>0</v>
      </c>
      <c r="AB40" s="194">
        <f t="shared" si="11"/>
        <v>0</v>
      </c>
      <c r="AC40" s="194">
        <f t="shared" si="11"/>
        <v>0</v>
      </c>
      <c r="AD40" s="194">
        <f t="shared" si="11"/>
        <v>0</v>
      </c>
      <c r="AE40" s="194">
        <f t="shared" si="11"/>
        <v>0</v>
      </c>
      <c r="AF40" s="194">
        <f>+AF41+AF42</f>
        <v>0</v>
      </c>
      <c r="AG40" s="194">
        <f>+AG41+AG42</f>
        <v>0</v>
      </c>
      <c r="AH40" s="194">
        <f>+AH41+AH42</f>
        <v>0</v>
      </c>
      <c r="AI40" s="340">
        <f t="shared" si="3"/>
        <v>0</v>
      </c>
    </row>
    <row r="41" spans="2:35" ht="12.75">
      <c r="B41" s="341" t="s">
        <v>33</v>
      </c>
      <c r="C41" s="349" t="s">
        <v>313</v>
      </c>
      <c r="D41" s="170" t="s">
        <v>230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344">
        <f t="shared" si="1"/>
        <v>0</v>
      </c>
      <c r="R41" s="179"/>
      <c r="S41" s="341" t="s">
        <v>33</v>
      </c>
      <c r="T41" s="349" t="s">
        <v>313</v>
      </c>
      <c r="U41" s="339"/>
      <c r="V41" s="339"/>
      <c r="W41" s="172">
        <f>+E41*$U41</f>
        <v>0</v>
      </c>
      <c r="X41" s="172">
        <f>+F41*$U41</f>
        <v>0</v>
      </c>
      <c r="Y41" s="172">
        <f aca="true" t="shared" si="12" ref="Y41:AE42">+G41*$U41</f>
        <v>0</v>
      </c>
      <c r="Z41" s="172">
        <f t="shared" si="12"/>
        <v>0</v>
      </c>
      <c r="AA41" s="172">
        <f t="shared" si="12"/>
        <v>0</v>
      </c>
      <c r="AB41" s="172">
        <f t="shared" si="12"/>
        <v>0</v>
      </c>
      <c r="AC41" s="172">
        <f t="shared" si="12"/>
        <v>0</v>
      </c>
      <c r="AD41" s="172">
        <f t="shared" si="12"/>
        <v>0</v>
      </c>
      <c r="AE41" s="172">
        <f t="shared" si="12"/>
        <v>0</v>
      </c>
      <c r="AF41" s="172">
        <f aca="true" t="shared" si="13" ref="AF41:AH42">+N41*$V41</f>
        <v>0</v>
      </c>
      <c r="AG41" s="172">
        <f t="shared" si="13"/>
        <v>0</v>
      </c>
      <c r="AH41" s="172">
        <f t="shared" si="13"/>
        <v>0</v>
      </c>
      <c r="AI41" s="340">
        <f t="shared" si="3"/>
        <v>0</v>
      </c>
    </row>
    <row r="42" spans="2:35" ht="12.75">
      <c r="B42" s="290" t="s">
        <v>34</v>
      </c>
      <c r="C42" s="350" t="s">
        <v>314</v>
      </c>
      <c r="D42" s="351" t="s">
        <v>230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352">
        <f t="shared" si="1"/>
        <v>0</v>
      </c>
      <c r="R42" s="179"/>
      <c r="S42" s="290" t="s">
        <v>34</v>
      </c>
      <c r="T42" s="350" t="s">
        <v>314</v>
      </c>
      <c r="U42" s="339"/>
      <c r="V42" s="339"/>
      <c r="W42" s="172">
        <f>+E42*$U42</f>
        <v>0</v>
      </c>
      <c r="X42" s="172">
        <f>+F42*$U42</f>
        <v>0</v>
      </c>
      <c r="Y42" s="172">
        <f t="shared" si="12"/>
        <v>0</v>
      </c>
      <c r="Z42" s="172">
        <f t="shared" si="12"/>
        <v>0</v>
      </c>
      <c r="AA42" s="172">
        <f t="shared" si="12"/>
        <v>0</v>
      </c>
      <c r="AB42" s="172">
        <f t="shared" si="12"/>
        <v>0</v>
      </c>
      <c r="AC42" s="172">
        <f t="shared" si="12"/>
        <v>0</v>
      </c>
      <c r="AD42" s="172">
        <f t="shared" si="12"/>
        <v>0</v>
      </c>
      <c r="AE42" s="172">
        <f t="shared" si="12"/>
        <v>0</v>
      </c>
      <c r="AF42" s="172">
        <f t="shared" si="13"/>
        <v>0</v>
      </c>
      <c r="AG42" s="172">
        <f t="shared" si="13"/>
        <v>0</v>
      </c>
      <c r="AH42" s="172">
        <f t="shared" si="13"/>
        <v>0</v>
      </c>
      <c r="AI42" s="340">
        <f t="shared" si="3"/>
        <v>0</v>
      </c>
    </row>
    <row r="43" spans="2:35" ht="12.75">
      <c r="B43" s="327"/>
      <c r="C43" s="331" t="s">
        <v>315</v>
      </c>
      <c r="D43" s="353" t="s">
        <v>226</v>
      </c>
      <c r="E43" s="354">
        <f>+E46+E52+E58</f>
        <v>0</v>
      </c>
      <c r="F43" s="354">
        <f aca="true" t="shared" si="14" ref="F43:P43">+F46+F52+F58</f>
        <v>0</v>
      </c>
      <c r="G43" s="354">
        <f t="shared" si="14"/>
        <v>0</v>
      </c>
      <c r="H43" s="354">
        <f t="shared" si="14"/>
        <v>0</v>
      </c>
      <c r="I43" s="354">
        <f t="shared" si="14"/>
        <v>0</v>
      </c>
      <c r="J43" s="354">
        <f t="shared" si="14"/>
        <v>0</v>
      </c>
      <c r="K43" s="354">
        <f t="shared" si="14"/>
        <v>0</v>
      </c>
      <c r="L43" s="354">
        <f t="shared" si="14"/>
        <v>0</v>
      </c>
      <c r="M43" s="354">
        <f t="shared" si="14"/>
        <v>0</v>
      </c>
      <c r="N43" s="354">
        <f t="shared" si="14"/>
        <v>0</v>
      </c>
      <c r="O43" s="354">
        <f t="shared" si="14"/>
        <v>0</v>
      </c>
      <c r="P43" s="354">
        <f t="shared" si="14"/>
        <v>0</v>
      </c>
      <c r="Q43" s="355">
        <f>SUM(E43:P43)</f>
        <v>0</v>
      </c>
      <c r="R43" s="179"/>
      <c r="S43" s="327"/>
      <c r="T43" s="331" t="s">
        <v>315</v>
      </c>
      <c r="U43" s="339"/>
      <c r="V43" s="339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340"/>
    </row>
    <row r="44" spans="2:35" ht="12.75">
      <c r="B44" s="220"/>
      <c r="C44" s="187" t="s">
        <v>316</v>
      </c>
      <c r="D44" s="188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193"/>
      <c r="R44" s="179"/>
      <c r="S44" s="220"/>
      <c r="T44" s="187" t="s">
        <v>316</v>
      </c>
      <c r="U44" s="339"/>
      <c r="V44" s="339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340"/>
    </row>
    <row r="45" spans="2:35" ht="12.75">
      <c r="B45" s="190" t="s">
        <v>252</v>
      </c>
      <c r="C45" s="195" t="s">
        <v>236</v>
      </c>
      <c r="D45" s="196" t="s">
        <v>224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8">
        <f>SUM(E45:P45)</f>
        <v>0</v>
      </c>
      <c r="R45" s="179"/>
      <c r="S45" s="190" t="s">
        <v>252</v>
      </c>
      <c r="T45" s="195" t="s">
        <v>236</v>
      </c>
      <c r="U45" s="339"/>
      <c r="V45" s="339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340"/>
    </row>
    <row r="46" spans="2:35" ht="12.75">
      <c r="B46" s="190" t="s">
        <v>3</v>
      </c>
      <c r="C46" s="195" t="s">
        <v>225</v>
      </c>
      <c r="D46" s="196" t="s">
        <v>226</v>
      </c>
      <c r="E46" s="221">
        <f aca="true" t="shared" si="15" ref="E46:P46">E47+E48</f>
        <v>0</v>
      </c>
      <c r="F46" s="221">
        <f t="shared" si="15"/>
        <v>0</v>
      </c>
      <c r="G46" s="221">
        <f t="shared" si="15"/>
        <v>0</v>
      </c>
      <c r="H46" s="221">
        <f t="shared" si="15"/>
        <v>0</v>
      </c>
      <c r="I46" s="221">
        <f t="shared" si="15"/>
        <v>0</v>
      </c>
      <c r="J46" s="221">
        <f t="shared" si="15"/>
        <v>0</v>
      </c>
      <c r="K46" s="221">
        <f t="shared" si="15"/>
        <v>0</v>
      </c>
      <c r="L46" s="221">
        <f t="shared" si="15"/>
        <v>0</v>
      </c>
      <c r="M46" s="221">
        <f t="shared" si="15"/>
        <v>0</v>
      </c>
      <c r="N46" s="221">
        <f t="shared" si="15"/>
        <v>0</v>
      </c>
      <c r="O46" s="221">
        <f t="shared" si="15"/>
        <v>0</v>
      </c>
      <c r="P46" s="221">
        <f t="shared" si="15"/>
        <v>0</v>
      </c>
      <c r="Q46" s="198">
        <f>SUM(E46:P46)</f>
        <v>0</v>
      </c>
      <c r="R46" s="179"/>
      <c r="S46" s="190" t="s">
        <v>3</v>
      </c>
      <c r="T46" s="195" t="s">
        <v>225</v>
      </c>
      <c r="U46" s="339"/>
      <c r="V46" s="339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340"/>
    </row>
    <row r="47" spans="2:35" ht="12.75">
      <c r="B47" s="190" t="s">
        <v>158</v>
      </c>
      <c r="C47" s="201" t="s">
        <v>240</v>
      </c>
      <c r="D47" s="196" t="s">
        <v>226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200">
        <f>SUM(E47:P47)</f>
        <v>0</v>
      </c>
      <c r="R47" s="179"/>
      <c r="S47" s="190" t="s">
        <v>158</v>
      </c>
      <c r="T47" s="201" t="s">
        <v>240</v>
      </c>
      <c r="U47" s="339"/>
      <c r="V47" s="339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340"/>
    </row>
    <row r="48" spans="2:35" ht="12.75">
      <c r="B48" s="190" t="s">
        <v>163</v>
      </c>
      <c r="C48" s="201" t="s">
        <v>242</v>
      </c>
      <c r="D48" s="196" t="s">
        <v>226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00">
        <f>SUM(E48:P48)</f>
        <v>0</v>
      </c>
      <c r="R48" s="179"/>
      <c r="S48" s="190" t="s">
        <v>163</v>
      </c>
      <c r="T48" s="201" t="s">
        <v>242</v>
      </c>
      <c r="U48" s="339"/>
      <c r="V48" s="339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340"/>
    </row>
    <row r="49" spans="2:35" ht="12.75">
      <c r="B49" s="190" t="s">
        <v>108</v>
      </c>
      <c r="C49" s="202" t="s">
        <v>317</v>
      </c>
      <c r="D49" s="196" t="s">
        <v>230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200">
        <f>SUM(E49:P49)</f>
        <v>0</v>
      </c>
      <c r="R49" s="179"/>
      <c r="S49" s="190" t="s">
        <v>108</v>
      </c>
      <c r="T49" s="202" t="s">
        <v>317</v>
      </c>
      <c r="U49" s="339"/>
      <c r="V49" s="339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340"/>
    </row>
    <row r="50" spans="2:35" ht="12.75">
      <c r="B50" s="190"/>
      <c r="C50" s="195" t="s">
        <v>318</v>
      </c>
      <c r="D50" s="196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198"/>
      <c r="R50" s="179"/>
      <c r="S50" s="190"/>
      <c r="T50" s="195" t="s">
        <v>318</v>
      </c>
      <c r="U50" s="339"/>
      <c r="V50" s="339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340"/>
    </row>
    <row r="51" spans="2:35" ht="12.75">
      <c r="B51" s="190" t="s">
        <v>4</v>
      </c>
      <c r="C51" s="195" t="s">
        <v>236</v>
      </c>
      <c r="D51" s="196" t="s">
        <v>224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8">
        <f>SUM(E51:P51)</f>
        <v>0</v>
      </c>
      <c r="R51" s="179"/>
      <c r="S51" s="190" t="s">
        <v>4</v>
      </c>
      <c r="T51" s="195" t="s">
        <v>236</v>
      </c>
      <c r="U51" s="339"/>
      <c r="V51" s="339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340"/>
    </row>
    <row r="52" spans="2:35" ht="12.75">
      <c r="B52" s="190" t="s">
        <v>50</v>
      </c>
      <c r="C52" s="195" t="s">
        <v>225</v>
      </c>
      <c r="D52" s="196" t="s">
        <v>226</v>
      </c>
      <c r="E52" s="221">
        <f aca="true" t="shared" si="16" ref="E52:P52">E53+E54</f>
        <v>0</v>
      </c>
      <c r="F52" s="221">
        <f t="shared" si="16"/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 t="shared" si="16"/>
        <v>0</v>
      </c>
      <c r="Q52" s="200">
        <f>SUM(E52:P52)</f>
        <v>0</v>
      </c>
      <c r="R52" s="179"/>
      <c r="S52" s="190" t="s">
        <v>50</v>
      </c>
      <c r="T52" s="195" t="s">
        <v>225</v>
      </c>
      <c r="U52" s="339"/>
      <c r="V52" s="339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340"/>
    </row>
    <row r="53" spans="2:35" ht="12.75">
      <c r="B53" s="190" t="s">
        <v>319</v>
      </c>
      <c r="C53" s="201" t="s">
        <v>240</v>
      </c>
      <c r="D53" s="196" t="s">
        <v>226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200">
        <f>SUM(E53:P53)</f>
        <v>0</v>
      </c>
      <c r="R53" s="179"/>
      <c r="S53" s="190" t="s">
        <v>319</v>
      </c>
      <c r="T53" s="201" t="s">
        <v>240</v>
      </c>
      <c r="U53" s="339"/>
      <c r="V53" s="339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340"/>
    </row>
    <row r="54" spans="2:35" ht="12.75">
      <c r="B54" s="190" t="s">
        <v>320</v>
      </c>
      <c r="C54" s="201" t="s">
        <v>242</v>
      </c>
      <c r="D54" s="196" t="s">
        <v>226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200">
        <f>SUM(E54:P54)</f>
        <v>0</v>
      </c>
      <c r="R54" s="179"/>
      <c r="S54" s="190" t="s">
        <v>320</v>
      </c>
      <c r="T54" s="201" t="s">
        <v>242</v>
      </c>
      <c r="U54" s="339"/>
      <c r="V54" s="339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340"/>
    </row>
    <row r="55" spans="2:35" ht="12.75">
      <c r="B55" s="190" t="s">
        <v>51</v>
      </c>
      <c r="C55" s="202" t="s">
        <v>317</v>
      </c>
      <c r="D55" s="196" t="s">
        <v>230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200">
        <f>SUM(E55:P55)</f>
        <v>0</v>
      </c>
      <c r="R55" s="179"/>
      <c r="S55" s="190" t="s">
        <v>51</v>
      </c>
      <c r="T55" s="202" t="s">
        <v>317</v>
      </c>
      <c r="U55" s="339"/>
      <c r="V55" s="339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340"/>
    </row>
    <row r="56" spans="2:35" ht="12.75">
      <c r="B56" s="190"/>
      <c r="C56" s="195" t="s">
        <v>321</v>
      </c>
      <c r="D56" s="196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198"/>
      <c r="R56" s="179"/>
      <c r="S56" s="190"/>
      <c r="T56" s="195" t="s">
        <v>321</v>
      </c>
      <c r="U56" s="339"/>
      <c r="V56" s="339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340"/>
    </row>
    <row r="57" spans="2:35" ht="12.75">
      <c r="B57" s="190" t="s">
        <v>322</v>
      </c>
      <c r="C57" s="195" t="s">
        <v>236</v>
      </c>
      <c r="D57" s="196" t="s">
        <v>224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>
        <f aca="true" t="shared" si="17" ref="Q57:Q62">SUM(E57:P57)</f>
        <v>0</v>
      </c>
      <c r="R57" s="179"/>
      <c r="S57" s="190" t="s">
        <v>322</v>
      </c>
      <c r="T57" s="195" t="s">
        <v>236</v>
      </c>
      <c r="U57" s="339"/>
      <c r="V57" s="339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340"/>
    </row>
    <row r="58" spans="2:35" ht="12.75">
      <c r="B58" s="190" t="s">
        <v>323</v>
      </c>
      <c r="C58" s="195" t="s">
        <v>225</v>
      </c>
      <c r="D58" s="196" t="s">
        <v>226</v>
      </c>
      <c r="E58" s="221">
        <f aca="true" t="shared" si="18" ref="E58:P58">E59+E60</f>
        <v>0</v>
      </c>
      <c r="F58" s="221">
        <f t="shared" si="18"/>
        <v>0</v>
      </c>
      <c r="G58" s="221">
        <f t="shared" si="18"/>
        <v>0</v>
      </c>
      <c r="H58" s="221">
        <f t="shared" si="18"/>
        <v>0</v>
      </c>
      <c r="I58" s="221">
        <f t="shared" si="18"/>
        <v>0</v>
      </c>
      <c r="J58" s="221">
        <f t="shared" si="18"/>
        <v>0</v>
      </c>
      <c r="K58" s="221">
        <f t="shared" si="18"/>
        <v>0</v>
      </c>
      <c r="L58" s="221">
        <f t="shared" si="18"/>
        <v>0</v>
      </c>
      <c r="M58" s="221">
        <f t="shared" si="18"/>
        <v>0</v>
      </c>
      <c r="N58" s="221">
        <f t="shared" si="18"/>
        <v>0</v>
      </c>
      <c r="O58" s="221">
        <f t="shared" si="18"/>
        <v>0</v>
      </c>
      <c r="P58" s="221">
        <f t="shared" si="18"/>
        <v>0</v>
      </c>
      <c r="Q58" s="200">
        <f t="shared" si="17"/>
        <v>0</v>
      </c>
      <c r="R58" s="179"/>
      <c r="S58" s="190" t="s">
        <v>323</v>
      </c>
      <c r="T58" s="195" t="s">
        <v>225</v>
      </c>
      <c r="U58" s="339"/>
      <c r="V58" s="339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340"/>
    </row>
    <row r="59" spans="2:35" ht="12.75">
      <c r="B59" s="190" t="s">
        <v>324</v>
      </c>
      <c r="C59" s="201" t="s">
        <v>240</v>
      </c>
      <c r="D59" s="196" t="s">
        <v>226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200">
        <f t="shared" si="17"/>
        <v>0</v>
      </c>
      <c r="R59" s="179"/>
      <c r="S59" s="190" t="s">
        <v>324</v>
      </c>
      <c r="T59" s="201" t="s">
        <v>240</v>
      </c>
      <c r="U59" s="339"/>
      <c r="V59" s="339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340"/>
    </row>
    <row r="60" spans="2:35" ht="12.75">
      <c r="B60" s="190" t="s">
        <v>325</v>
      </c>
      <c r="C60" s="201" t="s">
        <v>242</v>
      </c>
      <c r="D60" s="196" t="s">
        <v>226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200">
        <f t="shared" si="17"/>
        <v>0</v>
      </c>
      <c r="R60" s="179"/>
      <c r="S60" s="190" t="s">
        <v>325</v>
      </c>
      <c r="T60" s="201" t="s">
        <v>242</v>
      </c>
      <c r="U60" s="339"/>
      <c r="V60" s="339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340"/>
    </row>
    <row r="61" spans="2:35" ht="12.75">
      <c r="B61" s="190" t="s">
        <v>326</v>
      </c>
      <c r="C61" s="202" t="s">
        <v>317</v>
      </c>
      <c r="D61" s="196" t="s">
        <v>230</v>
      </c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233">
        <f t="shared" si="17"/>
        <v>0</v>
      </c>
      <c r="R61" s="179"/>
      <c r="S61" s="190" t="s">
        <v>326</v>
      </c>
      <c r="T61" s="202" t="s">
        <v>317</v>
      </c>
      <c r="U61" s="339"/>
      <c r="V61" s="339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340"/>
    </row>
    <row r="62" spans="2:35" ht="12.75">
      <c r="B62" s="327">
        <v>13</v>
      </c>
      <c r="C62" s="331" t="s">
        <v>327</v>
      </c>
      <c r="D62" s="353" t="s">
        <v>226</v>
      </c>
      <c r="E62" s="358"/>
      <c r="F62" s="359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178">
        <f t="shared" si="17"/>
        <v>0</v>
      </c>
      <c r="R62" s="179"/>
      <c r="S62" s="327">
        <v>13</v>
      </c>
      <c r="T62" s="331" t="s">
        <v>327</v>
      </c>
      <c r="U62" s="339"/>
      <c r="V62" s="339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340"/>
    </row>
    <row r="63" spans="2:35" ht="12.75">
      <c r="B63" s="327">
        <v>14</v>
      </c>
      <c r="C63" s="360" t="s">
        <v>328</v>
      </c>
      <c r="D63" s="353" t="s">
        <v>226</v>
      </c>
      <c r="E63" s="361">
        <f aca="true" t="shared" si="19" ref="E63:Q63">+E37+E43+E62</f>
        <v>0</v>
      </c>
      <c r="F63" s="361">
        <f t="shared" si="19"/>
        <v>0</v>
      </c>
      <c r="G63" s="361">
        <f t="shared" si="19"/>
        <v>0</v>
      </c>
      <c r="H63" s="361">
        <f t="shared" si="19"/>
        <v>0</v>
      </c>
      <c r="I63" s="361">
        <f t="shared" si="19"/>
        <v>0</v>
      </c>
      <c r="J63" s="361">
        <f t="shared" si="19"/>
        <v>0</v>
      </c>
      <c r="K63" s="361">
        <f t="shared" si="19"/>
        <v>0</v>
      </c>
      <c r="L63" s="361">
        <f t="shared" si="19"/>
        <v>0</v>
      </c>
      <c r="M63" s="361">
        <f t="shared" si="19"/>
        <v>0</v>
      </c>
      <c r="N63" s="361">
        <f t="shared" si="19"/>
        <v>0</v>
      </c>
      <c r="O63" s="361">
        <f t="shared" si="19"/>
        <v>0</v>
      </c>
      <c r="P63" s="361">
        <f t="shared" si="19"/>
        <v>0</v>
      </c>
      <c r="Q63" s="355">
        <f t="shared" si="19"/>
        <v>0</v>
      </c>
      <c r="R63" s="179"/>
      <c r="S63" s="327">
        <v>14</v>
      </c>
      <c r="T63" s="360" t="s">
        <v>328</v>
      </c>
      <c r="U63" s="339"/>
      <c r="V63" s="339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340"/>
    </row>
    <row r="64" spans="2:35" ht="12.75">
      <c r="B64" s="190" t="s">
        <v>329</v>
      </c>
      <c r="C64" s="195" t="s">
        <v>330</v>
      </c>
      <c r="D64" s="196" t="s">
        <v>226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200">
        <f>SUM(E64:P64)</f>
        <v>0</v>
      </c>
      <c r="R64" s="179"/>
      <c r="S64" s="190" t="s">
        <v>329</v>
      </c>
      <c r="T64" s="195" t="s">
        <v>330</v>
      </c>
      <c r="U64" s="339"/>
      <c r="V64" s="339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340"/>
    </row>
    <row r="65" spans="2:35" ht="12.75">
      <c r="B65" s="190" t="s">
        <v>331</v>
      </c>
      <c r="C65" s="195" t="s">
        <v>332</v>
      </c>
      <c r="D65" s="196" t="s">
        <v>226</v>
      </c>
      <c r="E65" s="172">
        <f>E66+E67</f>
        <v>0</v>
      </c>
      <c r="F65" s="172">
        <f aca="true" t="shared" si="20" ref="F65:P65">F66+F67</f>
        <v>0</v>
      </c>
      <c r="G65" s="172">
        <f t="shared" si="20"/>
        <v>0</v>
      </c>
      <c r="H65" s="172">
        <f t="shared" si="20"/>
        <v>0</v>
      </c>
      <c r="I65" s="172">
        <f t="shared" si="20"/>
        <v>0</v>
      </c>
      <c r="J65" s="172">
        <f t="shared" si="20"/>
        <v>0</v>
      </c>
      <c r="K65" s="172">
        <f t="shared" si="20"/>
        <v>0</v>
      </c>
      <c r="L65" s="172">
        <f t="shared" si="20"/>
        <v>0</v>
      </c>
      <c r="M65" s="172">
        <f t="shared" si="20"/>
        <v>0</v>
      </c>
      <c r="N65" s="172">
        <f t="shared" si="20"/>
        <v>0</v>
      </c>
      <c r="O65" s="172">
        <f t="shared" si="20"/>
        <v>0</v>
      </c>
      <c r="P65" s="172">
        <f t="shared" si="20"/>
        <v>0</v>
      </c>
      <c r="Q65" s="200">
        <f>SUM(E65:P65)</f>
        <v>0</v>
      </c>
      <c r="R65" s="179"/>
      <c r="S65" s="190" t="s">
        <v>331</v>
      </c>
      <c r="T65" s="195" t="s">
        <v>332</v>
      </c>
      <c r="U65" s="339"/>
      <c r="V65" s="339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340"/>
    </row>
    <row r="66" spans="2:35" ht="12.75">
      <c r="B66" s="205" t="s">
        <v>333</v>
      </c>
      <c r="C66" s="195" t="s">
        <v>334</v>
      </c>
      <c r="D66" s="196" t="s">
        <v>226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0">
        <f>SUM(E66:P66)</f>
        <v>0</v>
      </c>
      <c r="R66" s="179"/>
      <c r="S66" s="205" t="s">
        <v>333</v>
      </c>
      <c r="T66" s="195" t="s">
        <v>334</v>
      </c>
      <c r="U66" s="339"/>
      <c r="V66" s="339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340"/>
    </row>
    <row r="67" spans="2:35" ht="12.75">
      <c r="B67" s="205" t="s">
        <v>335</v>
      </c>
      <c r="C67" s="195" t="s">
        <v>336</v>
      </c>
      <c r="D67" s="196" t="s">
        <v>226</v>
      </c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0">
        <f>SUM(E67:P67)</f>
        <v>0</v>
      </c>
      <c r="R67" s="179"/>
      <c r="S67" s="205" t="s">
        <v>335</v>
      </c>
      <c r="T67" s="195" t="s">
        <v>336</v>
      </c>
      <c r="U67" s="339"/>
      <c r="V67" s="339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340"/>
    </row>
    <row r="68" spans="2:35" ht="12.75">
      <c r="B68" s="362">
        <v>17</v>
      </c>
      <c r="C68" s="331" t="s">
        <v>337</v>
      </c>
      <c r="D68" s="353" t="s">
        <v>226</v>
      </c>
      <c r="E68" s="361">
        <f aca="true" t="shared" si="21" ref="E68:Q68">+E63-E71</f>
        <v>0</v>
      </c>
      <c r="F68" s="361">
        <f t="shared" si="21"/>
        <v>0</v>
      </c>
      <c r="G68" s="361">
        <f t="shared" si="21"/>
        <v>0</v>
      </c>
      <c r="H68" s="361">
        <f t="shared" si="21"/>
        <v>0</v>
      </c>
      <c r="I68" s="361">
        <f t="shared" si="21"/>
        <v>0</v>
      </c>
      <c r="J68" s="361">
        <f t="shared" si="21"/>
        <v>0</v>
      </c>
      <c r="K68" s="361">
        <f t="shared" si="21"/>
        <v>0</v>
      </c>
      <c r="L68" s="361">
        <f t="shared" si="21"/>
        <v>0</v>
      </c>
      <c r="M68" s="361">
        <f t="shared" si="21"/>
        <v>0</v>
      </c>
      <c r="N68" s="361">
        <f t="shared" si="21"/>
        <v>0</v>
      </c>
      <c r="O68" s="361">
        <f t="shared" si="21"/>
        <v>0</v>
      </c>
      <c r="P68" s="361">
        <f t="shared" si="21"/>
        <v>0</v>
      </c>
      <c r="Q68" s="355">
        <f t="shared" si="21"/>
        <v>0</v>
      </c>
      <c r="R68" s="179"/>
      <c r="S68" s="362">
        <v>17</v>
      </c>
      <c r="T68" s="331" t="s">
        <v>337</v>
      </c>
      <c r="U68" s="339"/>
      <c r="V68" s="339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340"/>
    </row>
    <row r="69" spans="2:35" ht="12.75">
      <c r="B69" s="363"/>
      <c r="C69" s="364" t="s">
        <v>338</v>
      </c>
      <c r="D69" s="365" t="s">
        <v>218</v>
      </c>
      <c r="E69" s="366">
        <f>IF((E63-E77)=0,,(E68/(E63-E77))*100)</f>
        <v>0</v>
      </c>
      <c r="F69" s="366">
        <f aca="true" t="shared" si="22" ref="F69:Q69">IF((F63-F77)=0,,(F68/(F63-F77))*100)</f>
        <v>0</v>
      </c>
      <c r="G69" s="366">
        <f t="shared" si="22"/>
        <v>0</v>
      </c>
      <c r="H69" s="366">
        <f t="shared" si="22"/>
        <v>0</v>
      </c>
      <c r="I69" s="366">
        <f t="shared" si="22"/>
        <v>0</v>
      </c>
      <c r="J69" s="366">
        <f t="shared" si="22"/>
        <v>0</v>
      </c>
      <c r="K69" s="366">
        <f t="shared" si="22"/>
        <v>0</v>
      </c>
      <c r="L69" s="366">
        <f t="shared" si="22"/>
        <v>0</v>
      </c>
      <c r="M69" s="366">
        <f t="shared" si="22"/>
        <v>0</v>
      </c>
      <c r="N69" s="366">
        <f t="shared" si="22"/>
        <v>0</v>
      </c>
      <c r="O69" s="366">
        <f t="shared" si="22"/>
        <v>0</v>
      </c>
      <c r="P69" s="366">
        <f t="shared" si="22"/>
        <v>0</v>
      </c>
      <c r="Q69" s="367">
        <f t="shared" si="22"/>
        <v>0</v>
      </c>
      <c r="R69" s="179"/>
      <c r="S69" s="363"/>
      <c r="T69" s="364" t="s">
        <v>338</v>
      </c>
      <c r="U69" s="339"/>
      <c r="V69" s="339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340"/>
    </row>
    <row r="70" spans="2:35" ht="12.75">
      <c r="B70" s="368"/>
      <c r="C70" s="369" t="s">
        <v>339</v>
      </c>
      <c r="D70" s="176" t="s">
        <v>218</v>
      </c>
      <c r="E70" s="366">
        <f>IF(E63=0,,E68/E63*100)</f>
        <v>0</v>
      </c>
      <c r="F70" s="366">
        <f aca="true" t="shared" si="23" ref="F70:Q70">IF(F63=0,,F68/F63*100)</f>
        <v>0</v>
      </c>
      <c r="G70" s="366">
        <f t="shared" si="23"/>
        <v>0</v>
      </c>
      <c r="H70" s="366">
        <f t="shared" si="23"/>
        <v>0</v>
      </c>
      <c r="I70" s="366">
        <f t="shared" si="23"/>
        <v>0</v>
      </c>
      <c r="J70" s="366">
        <f t="shared" si="23"/>
        <v>0</v>
      </c>
      <c r="K70" s="366">
        <f t="shared" si="23"/>
        <v>0</v>
      </c>
      <c r="L70" s="366">
        <f t="shared" si="23"/>
        <v>0</v>
      </c>
      <c r="M70" s="366">
        <f t="shared" si="23"/>
        <v>0</v>
      </c>
      <c r="N70" s="366">
        <f t="shared" si="23"/>
        <v>0</v>
      </c>
      <c r="O70" s="366">
        <f t="shared" si="23"/>
        <v>0</v>
      </c>
      <c r="P70" s="366">
        <f t="shared" si="23"/>
        <v>0</v>
      </c>
      <c r="Q70" s="367">
        <f t="shared" si="23"/>
        <v>0</v>
      </c>
      <c r="R70" s="179"/>
      <c r="S70" s="368"/>
      <c r="T70" s="369" t="s">
        <v>339</v>
      </c>
      <c r="U70" s="339"/>
      <c r="V70" s="339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340"/>
    </row>
    <row r="71" spans="2:35" ht="12.75">
      <c r="B71" s="370" t="s">
        <v>7</v>
      </c>
      <c r="C71" s="371" t="s">
        <v>340</v>
      </c>
      <c r="D71" s="372" t="s">
        <v>226</v>
      </c>
      <c r="E71" s="373">
        <f>+E106+E107+E119+E175</f>
        <v>0</v>
      </c>
      <c r="F71" s="373">
        <f aca="true" t="shared" si="24" ref="F71:Q71">+F106+F107+F119+F175</f>
        <v>0</v>
      </c>
      <c r="G71" s="373">
        <f t="shared" si="24"/>
        <v>0</v>
      </c>
      <c r="H71" s="373">
        <f t="shared" si="24"/>
        <v>0</v>
      </c>
      <c r="I71" s="373">
        <f>+I106+I107+I119+I175</f>
        <v>0</v>
      </c>
      <c r="J71" s="373">
        <f t="shared" si="24"/>
        <v>0</v>
      </c>
      <c r="K71" s="373">
        <f t="shared" si="24"/>
        <v>0</v>
      </c>
      <c r="L71" s="373">
        <f t="shared" si="24"/>
        <v>0</v>
      </c>
      <c r="M71" s="373">
        <f>+M106+M107+M119+M175</f>
        <v>0</v>
      </c>
      <c r="N71" s="373">
        <f t="shared" si="24"/>
        <v>0</v>
      </c>
      <c r="O71" s="373">
        <f t="shared" si="24"/>
        <v>0</v>
      </c>
      <c r="P71" s="373">
        <f t="shared" si="24"/>
        <v>0</v>
      </c>
      <c r="Q71" s="374">
        <f t="shared" si="24"/>
        <v>0</v>
      </c>
      <c r="R71" s="375">
        <f>+Q183-Q71</f>
        <v>0</v>
      </c>
      <c r="S71" s="376" t="s">
        <v>83</v>
      </c>
      <c r="T71" s="377" t="s">
        <v>340</v>
      </c>
      <c r="U71" s="332"/>
      <c r="V71" s="332"/>
      <c r="W71" s="216">
        <f>+W106+W107+W119+W175</f>
        <v>0</v>
      </c>
      <c r="X71" s="216">
        <f>+X106+X107+X119+X175</f>
        <v>0</v>
      </c>
      <c r="Y71" s="216">
        <f aca="true" t="shared" si="25" ref="Y71:AE71">+Y106+Y107+Y119+Y175</f>
        <v>0</v>
      </c>
      <c r="Z71" s="216">
        <f t="shared" si="25"/>
        <v>0</v>
      </c>
      <c r="AA71" s="216">
        <f t="shared" si="25"/>
        <v>0</v>
      </c>
      <c r="AB71" s="216">
        <f t="shared" si="25"/>
        <v>0</v>
      </c>
      <c r="AC71" s="216">
        <f t="shared" si="25"/>
        <v>0</v>
      </c>
      <c r="AD71" s="216">
        <f t="shared" si="25"/>
        <v>0</v>
      </c>
      <c r="AE71" s="216">
        <f t="shared" si="25"/>
        <v>0</v>
      </c>
      <c r="AF71" s="216">
        <f>+AF106+AF107+AF119+AF175</f>
        <v>0</v>
      </c>
      <c r="AG71" s="216">
        <f>+AG106+AG107+AG119+AG175</f>
        <v>0</v>
      </c>
      <c r="AH71" s="216">
        <f>+AH106+AH107+AH119+AH175</f>
        <v>0</v>
      </c>
      <c r="AI71" s="333">
        <f>+AI106+AI107+AI119+AI175</f>
        <v>0</v>
      </c>
    </row>
    <row r="72" spans="2:35" ht="12.75">
      <c r="B72" s="234" t="s">
        <v>0</v>
      </c>
      <c r="C72" s="175" t="s">
        <v>341</v>
      </c>
      <c r="D72" s="176"/>
      <c r="E72" s="378">
        <f>+E77</f>
        <v>0</v>
      </c>
      <c r="F72" s="378">
        <f aca="true" t="shared" si="26" ref="F72:Q72">+F77</f>
        <v>0</v>
      </c>
      <c r="G72" s="378">
        <f t="shared" si="26"/>
        <v>0</v>
      </c>
      <c r="H72" s="378">
        <f t="shared" si="26"/>
        <v>0</v>
      </c>
      <c r="I72" s="378">
        <f>+I77</f>
        <v>0</v>
      </c>
      <c r="J72" s="378">
        <f t="shared" si="26"/>
        <v>0</v>
      </c>
      <c r="K72" s="378">
        <f t="shared" si="26"/>
        <v>0</v>
      </c>
      <c r="L72" s="378">
        <f t="shared" si="26"/>
        <v>0</v>
      </c>
      <c r="M72" s="378">
        <f>+M77</f>
        <v>0</v>
      </c>
      <c r="N72" s="378">
        <f t="shared" si="26"/>
        <v>0</v>
      </c>
      <c r="O72" s="378">
        <f t="shared" si="26"/>
        <v>0</v>
      </c>
      <c r="P72" s="378">
        <f t="shared" si="26"/>
        <v>0</v>
      </c>
      <c r="Q72" s="379">
        <f t="shared" si="26"/>
        <v>0</v>
      </c>
      <c r="R72" s="179"/>
      <c r="S72" s="234" t="s">
        <v>0</v>
      </c>
      <c r="T72" s="175" t="s">
        <v>341</v>
      </c>
      <c r="U72" s="380"/>
      <c r="V72" s="380"/>
      <c r="W72" s="216">
        <f>+W73+W74+W77+W80</f>
        <v>0</v>
      </c>
      <c r="X72" s="216">
        <f>+X73+X74+X77+X80</f>
        <v>0</v>
      </c>
      <c r="Y72" s="216">
        <f aca="true" t="shared" si="27" ref="Y72:AE72">+Y73+Y74+Y77+Y80</f>
        <v>0</v>
      </c>
      <c r="Z72" s="216">
        <f t="shared" si="27"/>
        <v>0</v>
      </c>
      <c r="AA72" s="216">
        <f t="shared" si="27"/>
        <v>0</v>
      </c>
      <c r="AB72" s="216">
        <f t="shared" si="27"/>
        <v>0</v>
      </c>
      <c r="AC72" s="216">
        <f t="shared" si="27"/>
        <v>0</v>
      </c>
      <c r="AD72" s="216">
        <f t="shared" si="27"/>
        <v>0</v>
      </c>
      <c r="AE72" s="216">
        <f t="shared" si="27"/>
        <v>0</v>
      </c>
      <c r="AF72" s="216">
        <f>+AF73+AF74+AF77+AF80</f>
        <v>0</v>
      </c>
      <c r="AG72" s="216">
        <f>+AG73+AG74+AG77+AG80</f>
        <v>0</v>
      </c>
      <c r="AH72" s="216">
        <f>+AH73+AH74+AH77+AH80</f>
        <v>0</v>
      </c>
      <c r="AI72" s="333">
        <f>+AI73+AI74+AI77+AI80</f>
        <v>0</v>
      </c>
    </row>
    <row r="73" spans="2:35" ht="12.75">
      <c r="B73" s="217" t="s">
        <v>26</v>
      </c>
      <c r="C73" s="182" t="s">
        <v>233</v>
      </c>
      <c r="D73" s="236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219"/>
      <c r="R73" s="179"/>
      <c r="S73" s="217" t="s">
        <v>26</v>
      </c>
      <c r="T73" s="182" t="s">
        <v>233</v>
      </c>
      <c r="U73" s="508"/>
      <c r="V73" s="718"/>
      <c r="W73" s="172">
        <f>+E73*$U73/1000</f>
        <v>0</v>
      </c>
      <c r="X73" s="172">
        <f>+F73*$U73/1000</f>
        <v>0</v>
      </c>
      <c r="Y73" s="172">
        <f aca="true" t="shared" si="28" ref="Y73:AE73">+G73*$U73/1000</f>
        <v>0</v>
      </c>
      <c r="Z73" s="172">
        <f t="shared" si="28"/>
        <v>0</v>
      </c>
      <c r="AA73" s="172">
        <f t="shared" si="28"/>
        <v>0</v>
      </c>
      <c r="AB73" s="172">
        <f t="shared" si="28"/>
        <v>0</v>
      </c>
      <c r="AC73" s="172">
        <f t="shared" si="28"/>
        <v>0</v>
      </c>
      <c r="AD73" s="172">
        <f t="shared" si="28"/>
        <v>0</v>
      </c>
      <c r="AE73" s="172">
        <f t="shared" si="28"/>
        <v>0</v>
      </c>
      <c r="AF73" s="172">
        <f>+N73*$V73/1000</f>
        <v>0</v>
      </c>
      <c r="AG73" s="172">
        <f>+O73*$V73/1000</f>
        <v>0</v>
      </c>
      <c r="AH73" s="172">
        <f>+P73*$V73/1000</f>
        <v>0</v>
      </c>
      <c r="AI73" s="340">
        <f>SUM(W73:AH73)</f>
        <v>0</v>
      </c>
    </row>
    <row r="74" spans="2:35" ht="12.75">
      <c r="B74" s="220" t="s">
        <v>27</v>
      </c>
      <c r="C74" s="191" t="s">
        <v>234</v>
      </c>
      <c r="D74" s="188" t="s">
        <v>224</v>
      </c>
      <c r="E74" s="192">
        <f aca="true" t="shared" si="29" ref="E74:P74">+E75+E76</f>
        <v>0</v>
      </c>
      <c r="F74" s="192">
        <f t="shared" si="29"/>
        <v>0</v>
      </c>
      <c r="G74" s="192">
        <f t="shared" si="29"/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192">
        <f t="shared" si="29"/>
        <v>0</v>
      </c>
      <c r="P74" s="192">
        <f t="shared" si="29"/>
        <v>0</v>
      </c>
      <c r="Q74" s="193">
        <f aca="true" t="shared" si="30" ref="Q74:Q83">SUM(E74:P74)</f>
        <v>0</v>
      </c>
      <c r="R74" s="179"/>
      <c r="S74" s="220" t="s">
        <v>27</v>
      </c>
      <c r="T74" s="191" t="s">
        <v>234</v>
      </c>
      <c r="U74" s="504"/>
      <c r="V74" s="719"/>
      <c r="W74" s="194">
        <f>+W75+W76</f>
        <v>0</v>
      </c>
      <c r="X74" s="194">
        <f>+X75+X76</f>
        <v>0</v>
      </c>
      <c r="Y74" s="194">
        <f aca="true" t="shared" si="31" ref="Y74:AE74">+Y75+Y76</f>
        <v>0</v>
      </c>
      <c r="Z74" s="194">
        <f t="shared" si="31"/>
        <v>0</v>
      </c>
      <c r="AA74" s="194">
        <f t="shared" si="31"/>
        <v>0</v>
      </c>
      <c r="AB74" s="194">
        <f t="shared" si="31"/>
        <v>0</v>
      </c>
      <c r="AC74" s="194">
        <f t="shared" si="31"/>
        <v>0</v>
      </c>
      <c r="AD74" s="194">
        <f t="shared" si="31"/>
        <v>0</v>
      </c>
      <c r="AE74" s="194">
        <f t="shared" si="31"/>
        <v>0</v>
      </c>
      <c r="AF74" s="194">
        <f>+AF75+AF76</f>
        <v>0</v>
      </c>
      <c r="AG74" s="194">
        <f>+AG75+AG76</f>
        <v>0</v>
      </c>
      <c r="AH74" s="194">
        <f>+AH75+AH76</f>
        <v>0</v>
      </c>
      <c r="AI74" s="340">
        <f aca="true" t="shared" si="32" ref="AI74:AI82">SUM(W74:AH74)</f>
        <v>0</v>
      </c>
    </row>
    <row r="75" spans="2:35" ht="12.75">
      <c r="B75" s="190" t="s">
        <v>227</v>
      </c>
      <c r="C75" s="195" t="s">
        <v>236</v>
      </c>
      <c r="D75" s="196" t="s">
        <v>224</v>
      </c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198">
        <f t="shared" si="30"/>
        <v>0</v>
      </c>
      <c r="R75" s="179"/>
      <c r="S75" s="190" t="s">
        <v>227</v>
      </c>
      <c r="T75" s="195" t="s">
        <v>236</v>
      </c>
      <c r="U75" s="505"/>
      <c r="V75" s="720"/>
      <c r="W75" s="172">
        <f>+E75*$U75</f>
        <v>0</v>
      </c>
      <c r="X75" s="172">
        <f>+F75*$U75</f>
        <v>0</v>
      </c>
      <c r="Y75" s="172">
        <f aca="true" t="shared" si="33" ref="Y75:AE76">+G75*$U75</f>
        <v>0</v>
      </c>
      <c r="Z75" s="172">
        <f t="shared" si="33"/>
        <v>0</v>
      </c>
      <c r="AA75" s="172">
        <f t="shared" si="33"/>
        <v>0</v>
      </c>
      <c r="AB75" s="172">
        <f t="shared" si="33"/>
        <v>0</v>
      </c>
      <c r="AC75" s="172">
        <f t="shared" si="33"/>
        <v>0</v>
      </c>
      <c r="AD75" s="172">
        <f t="shared" si="33"/>
        <v>0</v>
      </c>
      <c r="AE75" s="172">
        <f t="shared" si="33"/>
        <v>0</v>
      </c>
      <c r="AF75" s="172">
        <f aca="true" t="shared" si="34" ref="AF75:AH76">+N75*$V75</f>
        <v>0</v>
      </c>
      <c r="AG75" s="172">
        <f t="shared" si="34"/>
        <v>0</v>
      </c>
      <c r="AH75" s="172">
        <f t="shared" si="34"/>
        <v>0</v>
      </c>
      <c r="AI75" s="340">
        <f t="shared" si="32"/>
        <v>0</v>
      </c>
    </row>
    <row r="76" spans="2:35" ht="12.75">
      <c r="B76" s="190" t="s">
        <v>228</v>
      </c>
      <c r="C76" s="195" t="s">
        <v>238</v>
      </c>
      <c r="D76" s="196" t="s">
        <v>224</v>
      </c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198">
        <f t="shared" si="30"/>
        <v>0</v>
      </c>
      <c r="R76" s="179"/>
      <c r="S76" s="190" t="s">
        <v>228</v>
      </c>
      <c r="T76" s="195" t="s">
        <v>238</v>
      </c>
      <c r="U76" s="505"/>
      <c r="V76" s="720"/>
      <c r="W76" s="172">
        <f>+E76*$U76</f>
        <v>0</v>
      </c>
      <c r="X76" s="172">
        <f>+F76*$U76</f>
        <v>0</v>
      </c>
      <c r="Y76" s="172">
        <f t="shared" si="33"/>
        <v>0</v>
      </c>
      <c r="Z76" s="172">
        <f t="shared" si="33"/>
        <v>0</v>
      </c>
      <c r="AA76" s="172">
        <f t="shared" si="33"/>
        <v>0</v>
      </c>
      <c r="AB76" s="172">
        <f t="shared" si="33"/>
        <v>0</v>
      </c>
      <c r="AC76" s="172">
        <f t="shared" si="33"/>
        <v>0</v>
      </c>
      <c r="AD76" s="172">
        <f t="shared" si="33"/>
        <v>0</v>
      </c>
      <c r="AE76" s="172">
        <f t="shared" si="33"/>
        <v>0</v>
      </c>
      <c r="AF76" s="172">
        <f t="shared" si="34"/>
        <v>0</v>
      </c>
      <c r="AG76" s="172">
        <f t="shared" si="34"/>
        <v>0</v>
      </c>
      <c r="AH76" s="172">
        <f t="shared" si="34"/>
        <v>0</v>
      </c>
      <c r="AI76" s="340">
        <f t="shared" si="32"/>
        <v>0</v>
      </c>
    </row>
    <row r="77" spans="2:35" ht="12.75">
      <c r="B77" s="190" t="s">
        <v>28</v>
      </c>
      <c r="C77" s="195" t="s">
        <v>225</v>
      </c>
      <c r="D77" s="196" t="s">
        <v>226</v>
      </c>
      <c r="E77" s="172">
        <f aca="true" t="shared" si="35" ref="E77:P77">E78+E79</f>
        <v>0</v>
      </c>
      <c r="F77" s="172">
        <f t="shared" si="35"/>
        <v>0</v>
      </c>
      <c r="G77" s="172">
        <f t="shared" si="35"/>
        <v>0</v>
      </c>
      <c r="H77" s="172">
        <f t="shared" si="35"/>
        <v>0</v>
      </c>
      <c r="I77" s="172">
        <f t="shared" si="35"/>
        <v>0</v>
      </c>
      <c r="J77" s="172">
        <f t="shared" si="35"/>
        <v>0</v>
      </c>
      <c r="K77" s="172">
        <f t="shared" si="35"/>
        <v>0</v>
      </c>
      <c r="L77" s="172">
        <f t="shared" si="35"/>
        <v>0</v>
      </c>
      <c r="M77" s="172">
        <f t="shared" si="35"/>
        <v>0</v>
      </c>
      <c r="N77" s="172">
        <f t="shared" si="35"/>
        <v>0</v>
      </c>
      <c r="O77" s="172">
        <f t="shared" si="35"/>
        <v>0</v>
      </c>
      <c r="P77" s="172">
        <f t="shared" si="35"/>
        <v>0</v>
      </c>
      <c r="Q77" s="200">
        <f t="shared" si="30"/>
        <v>0</v>
      </c>
      <c r="R77" s="179"/>
      <c r="S77" s="190" t="s">
        <v>28</v>
      </c>
      <c r="T77" s="195" t="s">
        <v>225</v>
      </c>
      <c r="U77" s="504"/>
      <c r="V77" s="719"/>
      <c r="W77" s="172">
        <f>+W78+W79</f>
        <v>0</v>
      </c>
      <c r="X77" s="172">
        <f>+X78+X79</f>
        <v>0</v>
      </c>
      <c r="Y77" s="172">
        <f aca="true" t="shared" si="36" ref="Y77:AE77">+Y78+Y79</f>
        <v>0</v>
      </c>
      <c r="Z77" s="172">
        <f t="shared" si="36"/>
        <v>0</v>
      </c>
      <c r="AA77" s="172">
        <f t="shared" si="36"/>
        <v>0</v>
      </c>
      <c r="AB77" s="172">
        <f t="shared" si="36"/>
        <v>0</v>
      </c>
      <c r="AC77" s="172">
        <f t="shared" si="36"/>
        <v>0</v>
      </c>
      <c r="AD77" s="172">
        <f t="shared" si="36"/>
        <v>0</v>
      </c>
      <c r="AE77" s="172">
        <f t="shared" si="36"/>
        <v>0</v>
      </c>
      <c r="AF77" s="172">
        <f>+AF78+AF79</f>
        <v>0</v>
      </c>
      <c r="AG77" s="172">
        <f>+AG78+AG79</f>
        <v>0</v>
      </c>
      <c r="AH77" s="172">
        <f>+AH78+AH79</f>
        <v>0</v>
      </c>
      <c r="AI77" s="340">
        <f t="shared" si="32"/>
        <v>0</v>
      </c>
    </row>
    <row r="78" spans="2:35" ht="12.75">
      <c r="B78" s="190" t="s">
        <v>90</v>
      </c>
      <c r="C78" s="201" t="s">
        <v>240</v>
      </c>
      <c r="D78" s="196" t="s">
        <v>226</v>
      </c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200">
        <f t="shared" si="30"/>
        <v>0</v>
      </c>
      <c r="R78" s="179"/>
      <c r="S78" s="190" t="s">
        <v>90</v>
      </c>
      <c r="T78" s="201" t="s">
        <v>240</v>
      </c>
      <c r="U78" s="505"/>
      <c r="V78" s="720"/>
      <c r="W78" s="172">
        <f>+E78*$U78</f>
        <v>0</v>
      </c>
      <c r="X78" s="172">
        <f>+F78*$U78</f>
        <v>0</v>
      </c>
      <c r="Y78" s="172">
        <f aca="true" t="shared" si="37" ref="Y78:AE79">+G78*$U78</f>
        <v>0</v>
      </c>
      <c r="Z78" s="172">
        <f t="shared" si="37"/>
        <v>0</v>
      </c>
      <c r="AA78" s="172">
        <f t="shared" si="37"/>
        <v>0</v>
      </c>
      <c r="AB78" s="172">
        <f t="shared" si="37"/>
        <v>0</v>
      </c>
      <c r="AC78" s="172">
        <f t="shared" si="37"/>
        <v>0</v>
      </c>
      <c r="AD78" s="172">
        <f t="shared" si="37"/>
        <v>0</v>
      </c>
      <c r="AE78" s="172">
        <f t="shared" si="37"/>
        <v>0</v>
      </c>
      <c r="AF78" s="172">
        <f aca="true" t="shared" si="38" ref="AF78:AH79">+N78*$V78</f>
        <v>0</v>
      </c>
      <c r="AG78" s="172">
        <f t="shared" si="38"/>
        <v>0</v>
      </c>
      <c r="AH78" s="172">
        <f t="shared" si="38"/>
        <v>0</v>
      </c>
      <c r="AI78" s="340">
        <f t="shared" si="32"/>
        <v>0</v>
      </c>
    </row>
    <row r="79" spans="2:35" ht="12.75">
      <c r="B79" s="190" t="s">
        <v>92</v>
      </c>
      <c r="C79" s="201" t="s">
        <v>242</v>
      </c>
      <c r="D79" s="196" t="s">
        <v>226</v>
      </c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200">
        <f t="shared" si="30"/>
        <v>0</v>
      </c>
      <c r="R79" s="179"/>
      <c r="S79" s="190" t="s">
        <v>92</v>
      </c>
      <c r="T79" s="201" t="s">
        <v>242</v>
      </c>
      <c r="U79" s="505"/>
      <c r="V79" s="720"/>
      <c r="W79" s="172">
        <f>+E79*$U79</f>
        <v>0</v>
      </c>
      <c r="X79" s="172">
        <f>+F79*$U79</f>
        <v>0</v>
      </c>
      <c r="Y79" s="172">
        <f t="shared" si="37"/>
        <v>0</v>
      </c>
      <c r="Z79" s="172">
        <f t="shared" si="37"/>
        <v>0</v>
      </c>
      <c r="AA79" s="172">
        <f t="shared" si="37"/>
        <v>0</v>
      </c>
      <c r="AB79" s="172">
        <f t="shared" si="37"/>
        <v>0</v>
      </c>
      <c r="AC79" s="172">
        <f t="shared" si="37"/>
        <v>0</v>
      </c>
      <c r="AD79" s="172">
        <f t="shared" si="37"/>
        <v>0</v>
      </c>
      <c r="AE79" s="172">
        <f t="shared" si="37"/>
        <v>0</v>
      </c>
      <c r="AF79" s="172">
        <f t="shared" si="38"/>
        <v>0</v>
      </c>
      <c r="AG79" s="172">
        <f t="shared" si="38"/>
        <v>0</v>
      </c>
      <c r="AH79" s="172">
        <f t="shared" si="38"/>
        <v>0</v>
      </c>
      <c r="AI79" s="340">
        <f t="shared" si="32"/>
        <v>0</v>
      </c>
    </row>
    <row r="80" spans="2:35" ht="12.75">
      <c r="B80" s="205" t="s">
        <v>296</v>
      </c>
      <c r="C80" s="231" t="s">
        <v>229</v>
      </c>
      <c r="D80" s="232" t="s">
        <v>230</v>
      </c>
      <c r="E80" s="203">
        <f aca="true" t="shared" si="39" ref="E80:P80">+E81+E82</f>
        <v>0</v>
      </c>
      <c r="F80" s="203">
        <f t="shared" si="39"/>
        <v>0</v>
      </c>
      <c r="G80" s="203">
        <f t="shared" si="39"/>
        <v>0</v>
      </c>
      <c r="H80" s="203">
        <f t="shared" si="39"/>
        <v>0</v>
      </c>
      <c r="I80" s="203">
        <f t="shared" si="39"/>
        <v>0</v>
      </c>
      <c r="J80" s="203">
        <f t="shared" si="39"/>
        <v>0</v>
      </c>
      <c r="K80" s="203">
        <f t="shared" si="39"/>
        <v>0</v>
      </c>
      <c r="L80" s="203">
        <f t="shared" si="39"/>
        <v>0</v>
      </c>
      <c r="M80" s="203">
        <f t="shared" si="39"/>
        <v>0</v>
      </c>
      <c r="N80" s="203">
        <f t="shared" si="39"/>
        <v>0</v>
      </c>
      <c r="O80" s="203">
        <f t="shared" si="39"/>
        <v>0</v>
      </c>
      <c r="P80" s="203">
        <f t="shared" si="39"/>
        <v>0</v>
      </c>
      <c r="Q80" s="200">
        <f t="shared" si="30"/>
        <v>0</v>
      </c>
      <c r="R80" s="179"/>
      <c r="S80" s="205" t="s">
        <v>296</v>
      </c>
      <c r="T80" s="231" t="s">
        <v>229</v>
      </c>
      <c r="U80" s="504"/>
      <c r="V80" s="719"/>
      <c r="W80" s="203">
        <f>+W81+W82</f>
        <v>0</v>
      </c>
      <c r="X80" s="203">
        <f>+X81+X82</f>
        <v>0</v>
      </c>
      <c r="Y80" s="203">
        <f aca="true" t="shared" si="40" ref="Y80:AE80">+Y81+Y82</f>
        <v>0</v>
      </c>
      <c r="Z80" s="203">
        <f t="shared" si="40"/>
        <v>0</v>
      </c>
      <c r="AA80" s="203">
        <f t="shared" si="40"/>
        <v>0</v>
      </c>
      <c r="AB80" s="203">
        <f t="shared" si="40"/>
        <v>0</v>
      </c>
      <c r="AC80" s="203">
        <f t="shared" si="40"/>
        <v>0</v>
      </c>
      <c r="AD80" s="203">
        <f t="shared" si="40"/>
        <v>0</v>
      </c>
      <c r="AE80" s="203">
        <f t="shared" si="40"/>
        <v>0</v>
      </c>
      <c r="AF80" s="203">
        <f>+AF81+AF82</f>
        <v>0</v>
      </c>
      <c r="AG80" s="203">
        <f>+AG81+AG82</f>
        <v>0</v>
      </c>
      <c r="AH80" s="203">
        <f>+AH81+AH82</f>
        <v>0</v>
      </c>
      <c r="AI80" s="340">
        <f t="shared" si="32"/>
        <v>0</v>
      </c>
    </row>
    <row r="81" spans="2:35" ht="12.75">
      <c r="B81" s="205" t="s">
        <v>297</v>
      </c>
      <c r="C81" s="231" t="s">
        <v>342</v>
      </c>
      <c r="D81" s="232" t="s">
        <v>230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0">
        <f t="shared" si="30"/>
        <v>0</v>
      </c>
      <c r="R81" s="179"/>
      <c r="S81" s="205" t="s">
        <v>297</v>
      </c>
      <c r="T81" s="231" t="s">
        <v>342</v>
      </c>
      <c r="U81" s="505"/>
      <c r="V81" s="720"/>
      <c r="W81" s="172">
        <f>+E81*$U81</f>
        <v>0</v>
      </c>
      <c r="X81" s="172">
        <f>+F81*$U81</f>
        <v>0</v>
      </c>
      <c r="Y81" s="172">
        <f aca="true" t="shared" si="41" ref="Y81:AE82">+G81*$U81</f>
        <v>0</v>
      </c>
      <c r="Z81" s="172">
        <f t="shared" si="41"/>
        <v>0</v>
      </c>
      <c r="AA81" s="172">
        <f t="shared" si="41"/>
        <v>0</v>
      </c>
      <c r="AB81" s="172">
        <f t="shared" si="41"/>
        <v>0</v>
      </c>
      <c r="AC81" s="172">
        <f t="shared" si="41"/>
        <v>0</v>
      </c>
      <c r="AD81" s="172">
        <f t="shared" si="41"/>
        <v>0</v>
      </c>
      <c r="AE81" s="172">
        <f t="shared" si="41"/>
        <v>0</v>
      </c>
      <c r="AF81" s="172">
        <f aca="true" t="shared" si="42" ref="AF81:AH82">+N81*$V81</f>
        <v>0</v>
      </c>
      <c r="AG81" s="172">
        <f t="shared" si="42"/>
        <v>0</v>
      </c>
      <c r="AH81" s="172">
        <f t="shared" si="42"/>
        <v>0</v>
      </c>
      <c r="AI81" s="340">
        <f t="shared" si="32"/>
        <v>0</v>
      </c>
    </row>
    <row r="82" spans="2:35" ht="12.75">
      <c r="B82" s="205" t="s">
        <v>298</v>
      </c>
      <c r="C82" s="381" t="s">
        <v>246</v>
      </c>
      <c r="D82" s="232" t="s">
        <v>230</v>
      </c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33">
        <f t="shared" si="30"/>
        <v>0</v>
      </c>
      <c r="R82" s="179"/>
      <c r="S82" s="205" t="s">
        <v>298</v>
      </c>
      <c r="T82" s="381" t="s">
        <v>246</v>
      </c>
      <c r="U82" s="721"/>
      <c r="V82" s="722"/>
      <c r="W82" s="172">
        <f>+E82*$U82</f>
        <v>0</v>
      </c>
      <c r="X82" s="172">
        <f>+F82*$U82</f>
        <v>0</v>
      </c>
      <c r="Y82" s="172">
        <f t="shared" si="41"/>
        <v>0</v>
      </c>
      <c r="Z82" s="172">
        <f t="shared" si="41"/>
        <v>0</v>
      </c>
      <c r="AA82" s="172">
        <f t="shared" si="41"/>
        <v>0</v>
      </c>
      <c r="AB82" s="172">
        <f t="shared" si="41"/>
        <v>0</v>
      </c>
      <c r="AC82" s="172">
        <f t="shared" si="41"/>
        <v>0</v>
      </c>
      <c r="AD82" s="172">
        <f t="shared" si="41"/>
        <v>0</v>
      </c>
      <c r="AE82" s="172">
        <f t="shared" si="41"/>
        <v>0</v>
      </c>
      <c r="AF82" s="172">
        <f t="shared" si="42"/>
        <v>0</v>
      </c>
      <c r="AG82" s="172">
        <f t="shared" si="42"/>
        <v>0</v>
      </c>
      <c r="AH82" s="172">
        <f t="shared" si="42"/>
        <v>0</v>
      </c>
      <c r="AI82" s="340">
        <f t="shared" si="32"/>
        <v>0</v>
      </c>
    </row>
    <row r="83" spans="2:35" ht="12.75">
      <c r="B83" s="174"/>
      <c r="C83" s="175" t="s">
        <v>231</v>
      </c>
      <c r="D83" s="176" t="s">
        <v>226</v>
      </c>
      <c r="E83" s="177">
        <f aca="true" t="shared" si="43" ref="E83:P83">E89+E100</f>
        <v>0</v>
      </c>
      <c r="F83" s="177">
        <f t="shared" si="43"/>
        <v>0</v>
      </c>
      <c r="G83" s="177">
        <f t="shared" si="43"/>
        <v>0</v>
      </c>
      <c r="H83" s="177">
        <f t="shared" si="43"/>
        <v>0</v>
      </c>
      <c r="I83" s="177">
        <f t="shared" si="43"/>
        <v>0</v>
      </c>
      <c r="J83" s="177">
        <f t="shared" si="43"/>
        <v>0</v>
      </c>
      <c r="K83" s="177">
        <f t="shared" si="43"/>
        <v>0</v>
      </c>
      <c r="L83" s="177">
        <f t="shared" si="43"/>
        <v>0</v>
      </c>
      <c r="M83" s="177">
        <f t="shared" si="43"/>
        <v>0</v>
      </c>
      <c r="N83" s="177">
        <f t="shared" si="43"/>
        <v>0</v>
      </c>
      <c r="O83" s="177">
        <f t="shared" si="43"/>
        <v>0</v>
      </c>
      <c r="P83" s="177">
        <f t="shared" si="43"/>
        <v>0</v>
      </c>
      <c r="Q83" s="178">
        <f t="shared" si="30"/>
        <v>0</v>
      </c>
      <c r="R83" s="179"/>
      <c r="S83" s="174"/>
      <c r="T83" s="175" t="s">
        <v>231</v>
      </c>
      <c r="U83" s="292"/>
      <c r="V83" s="723"/>
      <c r="W83" s="180">
        <f>+W84+W95</f>
        <v>0</v>
      </c>
      <c r="X83" s="180">
        <f>+X84+X95</f>
        <v>0</v>
      </c>
      <c r="Y83" s="180">
        <f aca="true" t="shared" si="44" ref="Y83:AE83">+Y84+Y95</f>
        <v>0</v>
      </c>
      <c r="Z83" s="180">
        <f t="shared" si="44"/>
        <v>0</v>
      </c>
      <c r="AA83" s="180">
        <f t="shared" si="44"/>
        <v>0</v>
      </c>
      <c r="AB83" s="180">
        <f t="shared" si="44"/>
        <v>0</v>
      </c>
      <c r="AC83" s="180">
        <f t="shared" si="44"/>
        <v>0</v>
      </c>
      <c r="AD83" s="180">
        <f t="shared" si="44"/>
        <v>0</v>
      </c>
      <c r="AE83" s="180">
        <f t="shared" si="44"/>
        <v>0</v>
      </c>
      <c r="AF83" s="180">
        <f>+AF84+AF95</f>
        <v>0</v>
      </c>
      <c r="AG83" s="180">
        <f>+AG84+AG95</f>
        <v>0</v>
      </c>
      <c r="AH83" s="180">
        <f>+AH84+AH95</f>
        <v>0</v>
      </c>
      <c r="AI83" s="382">
        <f>+AI84+AI95</f>
        <v>0</v>
      </c>
    </row>
    <row r="84" spans="2:35" ht="12.75">
      <c r="B84" s="181" t="s">
        <v>1</v>
      </c>
      <c r="C84" s="182" t="s">
        <v>232</v>
      </c>
      <c r="D84" s="183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4"/>
      <c r="P84" s="724"/>
      <c r="Q84" s="184"/>
      <c r="R84" s="179"/>
      <c r="S84" s="181" t="s">
        <v>1</v>
      </c>
      <c r="T84" s="182" t="s">
        <v>232</v>
      </c>
      <c r="U84" s="292"/>
      <c r="V84" s="723"/>
      <c r="W84" s="185">
        <f>+W85+W86+W89+W92</f>
        <v>0</v>
      </c>
      <c r="X84" s="185">
        <f>+X85+X86+X89+X92</f>
        <v>0</v>
      </c>
      <c r="Y84" s="185">
        <f aca="true" t="shared" si="45" ref="Y84:AE84">+Y85+Y86+Y89+Y92</f>
        <v>0</v>
      </c>
      <c r="Z84" s="185">
        <f t="shared" si="45"/>
        <v>0</v>
      </c>
      <c r="AA84" s="185">
        <f t="shared" si="45"/>
        <v>0</v>
      </c>
      <c r="AB84" s="185">
        <f t="shared" si="45"/>
        <v>0</v>
      </c>
      <c r="AC84" s="185">
        <f t="shared" si="45"/>
        <v>0</v>
      </c>
      <c r="AD84" s="185">
        <f t="shared" si="45"/>
        <v>0</v>
      </c>
      <c r="AE84" s="185">
        <f t="shared" si="45"/>
        <v>0</v>
      </c>
      <c r="AF84" s="185">
        <f>+AF85+AF86+AF89+AF92</f>
        <v>0</v>
      </c>
      <c r="AG84" s="185">
        <f>+AG85+AG86+AG89+AG92</f>
        <v>0</v>
      </c>
      <c r="AH84" s="185">
        <f>+AH85+AH86+AH89+AH92</f>
        <v>0</v>
      </c>
      <c r="AI84" s="383">
        <f>+AI85+AI86+AI89+AI92</f>
        <v>0</v>
      </c>
    </row>
    <row r="85" spans="2:35" ht="12.75">
      <c r="B85" s="186" t="s">
        <v>29</v>
      </c>
      <c r="C85" s="187" t="s">
        <v>233</v>
      </c>
      <c r="D85" s="188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5"/>
      <c r="Q85" s="189"/>
      <c r="R85" s="179"/>
      <c r="S85" s="186" t="s">
        <v>29</v>
      </c>
      <c r="T85" s="187" t="s">
        <v>233</v>
      </c>
      <c r="U85" s="508"/>
      <c r="V85" s="718"/>
      <c r="W85" s="172">
        <f>+E85*$U85/1000</f>
        <v>0</v>
      </c>
      <c r="X85" s="172">
        <f>+F85*$U85/1000</f>
        <v>0</v>
      </c>
      <c r="Y85" s="172">
        <f aca="true" t="shared" si="46" ref="Y85:AE85">+G85*$U85/1000</f>
        <v>0</v>
      </c>
      <c r="Z85" s="172">
        <f t="shared" si="46"/>
        <v>0</v>
      </c>
      <c r="AA85" s="172">
        <f t="shared" si="46"/>
        <v>0</v>
      </c>
      <c r="AB85" s="172">
        <f t="shared" si="46"/>
        <v>0</v>
      </c>
      <c r="AC85" s="172">
        <f t="shared" si="46"/>
        <v>0</v>
      </c>
      <c r="AD85" s="172">
        <f t="shared" si="46"/>
        <v>0</v>
      </c>
      <c r="AE85" s="172">
        <f t="shared" si="46"/>
        <v>0</v>
      </c>
      <c r="AF85" s="172">
        <f>+N85*$V85/1000</f>
        <v>0</v>
      </c>
      <c r="AG85" s="172">
        <f>+O85*$V85/1000</f>
        <v>0</v>
      </c>
      <c r="AH85" s="172">
        <f>+P85*$V85/1000</f>
        <v>0</v>
      </c>
      <c r="AI85" s="340">
        <f aca="true" t="shared" si="47" ref="AI85:AI94">SUM(W85:AH85)</f>
        <v>0</v>
      </c>
    </row>
    <row r="86" spans="2:35" ht="12.75">
      <c r="B86" s="190" t="s">
        <v>30</v>
      </c>
      <c r="C86" s="191" t="s">
        <v>234</v>
      </c>
      <c r="D86" s="188" t="s">
        <v>224</v>
      </c>
      <c r="E86" s="192">
        <f aca="true" t="shared" si="48" ref="E86:P86">+E87+E88</f>
        <v>0</v>
      </c>
      <c r="F86" s="192">
        <f t="shared" si="48"/>
        <v>0</v>
      </c>
      <c r="G86" s="192">
        <f t="shared" si="48"/>
        <v>0</v>
      </c>
      <c r="H86" s="192">
        <f t="shared" si="48"/>
        <v>0</v>
      </c>
      <c r="I86" s="192">
        <f t="shared" si="48"/>
        <v>0</v>
      </c>
      <c r="J86" s="192">
        <f t="shared" si="48"/>
        <v>0</v>
      </c>
      <c r="K86" s="192">
        <f t="shared" si="48"/>
        <v>0</v>
      </c>
      <c r="L86" s="192">
        <f t="shared" si="48"/>
        <v>0</v>
      </c>
      <c r="M86" s="192">
        <f t="shared" si="48"/>
        <v>0</v>
      </c>
      <c r="N86" s="192">
        <f t="shared" si="48"/>
        <v>0</v>
      </c>
      <c r="O86" s="192">
        <f t="shared" si="48"/>
        <v>0</v>
      </c>
      <c r="P86" s="192">
        <f t="shared" si="48"/>
        <v>0</v>
      </c>
      <c r="Q86" s="193">
        <f aca="true" t="shared" si="49" ref="Q86:Q94">SUM(E86:P86)</f>
        <v>0</v>
      </c>
      <c r="R86" s="179"/>
      <c r="S86" s="190" t="s">
        <v>30</v>
      </c>
      <c r="T86" s="191" t="s">
        <v>234</v>
      </c>
      <c r="U86" s="504"/>
      <c r="V86" s="719"/>
      <c r="W86" s="194">
        <f>+W87+W88</f>
        <v>0</v>
      </c>
      <c r="X86" s="194">
        <f>+X87+X88</f>
        <v>0</v>
      </c>
      <c r="Y86" s="194">
        <f aca="true" t="shared" si="50" ref="Y86:AE86">+Y87+Y88</f>
        <v>0</v>
      </c>
      <c r="Z86" s="194">
        <f t="shared" si="50"/>
        <v>0</v>
      </c>
      <c r="AA86" s="194">
        <f t="shared" si="50"/>
        <v>0</v>
      </c>
      <c r="AB86" s="194">
        <f t="shared" si="50"/>
        <v>0</v>
      </c>
      <c r="AC86" s="194">
        <f t="shared" si="50"/>
        <v>0</v>
      </c>
      <c r="AD86" s="194">
        <f t="shared" si="50"/>
        <v>0</v>
      </c>
      <c r="AE86" s="194">
        <f t="shared" si="50"/>
        <v>0</v>
      </c>
      <c r="AF86" s="194">
        <f>+AF87+AF88</f>
        <v>0</v>
      </c>
      <c r="AG86" s="194">
        <f>+AG87+AG88</f>
        <v>0</v>
      </c>
      <c r="AH86" s="194">
        <f>+AH87+AH88</f>
        <v>0</v>
      </c>
      <c r="AI86" s="340">
        <f t="shared" si="47"/>
        <v>0</v>
      </c>
    </row>
    <row r="87" spans="2:35" ht="12.75">
      <c r="B87" s="190" t="s">
        <v>235</v>
      </c>
      <c r="C87" s="195" t="s">
        <v>236</v>
      </c>
      <c r="D87" s="196" t="s">
        <v>224</v>
      </c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98">
        <f t="shared" si="49"/>
        <v>0</v>
      </c>
      <c r="R87" s="179"/>
      <c r="S87" s="190" t="s">
        <v>235</v>
      </c>
      <c r="T87" s="195" t="s">
        <v>236</v>
      </c>
      <c r="U87" s="505"/>
      <c r="V87" s="720"/>
      <c r="W87" s="172">
        <f>+E87*$U87</f>
        <v>0</v>
      </c>
      <c r="X87" s="172">
        <f>+F87*$U87</f>
        <v>0</v>
      </c>
      <c r="Y87" s="172">
        <f aca="true" t="shared" si="51" ref="Y87:AE88">+G87*$U87</f>
        <v>0</v>
      </c>
      <c r="Z87" s="172">
        <f t="shared" si="51"/>
        <v>0</v>
      </c>
      <c r="AA87" s="172">
        <f t="shared" si="51"/>
        <v>0</v>
      </c>
      <c r="AB87" s="172">
        <f t="shared" si="51"/>
        <v>0</v>
      </c>
      <c r="AC87" s="172">
        <f t="shared" si="51"/>
        <v>0</v>
      </c>
      <c r="AD87" s="172">
        <f t="shared" si="51"/>
        <v>0</v>
      </c>
      <c r="AE87" s="172">
        <f t="shared" si="51"/>
        <v>0</v>
      </c>
      <c r="AF87" s="172">
        <f aca="true" t="shared" si="52" ref="AF87:AH88">+N87*$V87</f>
        <v>0</v>
      </c>
      <c r="AG87" s="172">
        <f t="shared" si="52"/>
        <v>0</v>
      </c>
      <c r="AH87" s="172">
        <f t="shared" si="52"/>
        <v>0</v>
      </c>
      <c r="AI87" s="340">
        <f t="shared" si="47"/>
        <v>0</v>
      </c>
    </row>
    <row r="88" spans="2:35" ht="12.75">
      <c r="B88" s="190" t="s">
        <v>237</v>
      </c>
      <c r="C88" s="195" t="s">
        <v>238</v>
      </c>
      <c r="D88" s="196" t="s">
        <v>224</v>
      </c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198">
        <f t="shared" si="49"/>
        <v>0</v>
      </c>
      <c r="R88" s="179"/>
      <c r="S88" s="190" t="s">
        <v>237</v>
      </c>
      <c r="T88" s="195" t="s">
        <v>238</v>
      </c>
      <c r="U88" s="505"/>
      <c r="V88" s="720"/>
      <c r="W88" s="172">
        <f>+E88*$U88</f>
        <v>0</v>
      </c>
      <c r="X88" s="172">
        <f>+F88*$U88</f>
        <v>0</v>
      </c>
      <c r="Y88" s="172">
        <f t="shared" si="51"/>
        <v>0</v>
      </c>
      <c r="Z88" s="172">
        <f t="shared" si="51"/>
        <v>0</v>
      </c>
      <c r="AA88" s="172">
        <f t="shared" si="51"/>
        <v>0</v>
      </c>
      <c r="AB88" s="172">
        <f t="shared" si="51"/>
        <v>0</v>
      </c>
      <c r="AC88" s="172">
        <f t="shared" si="51"/>
        <v>0</v>
      </c>
      <c r="AD88" s="172">
        <f t="shared" si="51"/>
        <v>0</v>
      </c>
      <c r="AE88" s="172">
        <f t="shared" si="51"/>
        <v>0</v>
      </c>
      <c r="AF88" s="172">
        <f t="shared" si="52"/>
        <v>0</v>
      </c>
      <c r="AG88" s="172">
        <f t="shared" si="52"/>
        <v>0</v>
      </c>
      <c r="AH88" s="172">
        <f t="shared" si="52"/>
        <v>0</v>
      </c>
      <c r="AI88" s="340">
        <f t="shared" si="47"/>
        <v>0</v>
      </c>
    </row>
    <row r="89" spans="2:35" ht="12.75">
      <c r="B89" s="190" t="s">
        <v>31</v>
      </c>
      <c r="C89" s="195" t="s">
        <v>225</v>
      </c>
      <c r="D89" s="196" t="s">
        <v>226</v>
      </c>
      <c r="E89" s="172">
        <f aca="true" t="shared" si="53" ref="E89:P89">E90+E91</f>
        <v>0</v>
      </c>
      <c r="F89" s="172">
        <f t="shared" si="53"/>
        <v>0</v>
      </c>
      <c r="G89" s="172">
        <f t="shared" si="53"/>
        <v>0</v>
      </c>
      <c r="H89" s="172">
        <f t="shared" si="53"/>
        <v>0</v>
      </c>
      <c r="I89" s="172">
        <f t="shared" si="53"/>
        <v>0</v>
      </c>
      <c r="J89" s="172">
        <f t="shared" si="53"/>
        <v>0</v>
      </c>
      <c r="K89" s="172">
        <f t="shared" si="53"/>
        <v>0</v>
      </c>
      <c r="L89" s="172">
        <f t="shared" si="53"/>
        <v>0</v>
      </c>
      <c r="M89" s="172">
        <f t="shared" si="53"/>
        <v>0</v>
      </c>
      <c r="N89" s="172">
        <f t="shared" si="53"/>
        <v>0</v>
      </c>
      <c r="O89" s="172">
        <f t="shared" si="53"/>
        <v>0</v>
      </c>
      <c r="P89" s="172">
        <f t="shared" si="53"/>
        <v>0</v>
      </c>
      <c r="Q89" s="200">
        <f t="shared" si="49"/>
        <v>0</v>
      </c>
      <c r="R89" s="179"/>
      <c r="S89" s="190" t="s">
        <v>31</v>
      </c>
      <c r="T89" s="195" t="s">
        <v>225</v>
      </c>
      <c r="U89" s="504"/>
      <c r="V89" s="719"/>
      <c r="W89" s="172">
        <f>+W90+W91</f>
        <v>0</v>
      </c>
      <c r="X89" s="172">
        <f>+X90+X91</f>
        <v>0</v>
      </c>
      <c r="Y89" s="172">
        <f aca="true" t="shared" si="54" ref="Y89:AE89">+Y90+Y91</f>
        <v>0</v>
      </c>
      <c r="Z89" s="172">
        <f t="shared" si="54"/>
        <v>0</v>
      </c>
      <c r="AA89" s="172">
        <f t="shared" si="54"/>
        <v>0</v>
      </c>
      <c r="AB89" s="172">
        <f t="shared" si="54"/>
        <v>0</v>
      </c>
      <c r="AC89" s="172">
        <f t="shared" si="54"/>
        <v>0</v>
      </c>
      <c r="AD89" s="172">
        <f t="shared" si="54"/>
        <v>0</v>
      </c>
      <c r="AE89" s="172">
        <f t="shared" si="54"/>
        <v>0</v>
      </c>
      <c r="AF89" s="172">
        <f>+AF90+AF91</f>
        <v>0</v>
      </c>
      <c r="AG89" s="172">
        <f>+AG90+AG91</f>
        <v>0</v>
      </c>
      <c r="AH89" s="172">
        <f>+AH90+AH91</f>
        <v>0</v>
      </c>
      <c r="AI89" s="340">
        <f t="shared" si="47"/>
        <v>0</v>
      </c>
    </row>
    <row r="90" spans="2:35" ht="12.75">
      <c r="B90" s="190" t="s">
        <v>239</v>
      </c>
      <c r="C90" s="201" t="s">
        <v>240</v>
      </c>
      <c r="D90" s="196" t="s">
        <v>226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200">
        <f t="shared" si="49"/>
        <v>0</v>
      </c>
      <c r="R90" s="179"/>
      <c r="S90" s="190" t="s">
        <v>239</v>
      </c>
      <c r="T90" s="201" t="s">
        <v>240</v>
      </c>
      <c r="U90" s="505"/>
      <c r="V90" s="720"/>
      <c r="W90" s="172">
        <f>+E90*$U90</f>
        <v>0</v>
      </c>
      <c r="X90" s="172">
        <f>+F90*$U90</f>
        <v>0</v>
      </c>
      <c r="Y90" s="172">
        <f aca="true" t="shared" si="55" ref="Y90:AE91">+G90*$U90</f>
        <v>0</v>
      </c>
      <c r="Z90" s="172">
        <f t="shared" si="55"/>
        <v>0</v>
      </c>
      <c r="AA90" s="172">
        <f t="shared" si="55"/>
        <v>0</v>
      </c>
      <c r="AB90" s="172">
        <f t="shared" si="55"/>
        <v>0</v>
      </c>
      <c r="AC90" s="172">
        <f t="shared" si="55"/>
        <v>0</v>
      </c>
      <c r="AD90" s="172">
        <f t="shared" si="55"/>
        <v>0</v>
      </c>
      <c r="AE90" s="172">
        <f t="shared" si="55"/>
        <v>0</v>
      </c>
      <c r="AF90" s="172">
        <f aca="true" t="shared" si="56" ref="AF90:AH91">+N90*$V90</f>
        <v>0</v>
      </c>
      <c r="AG90" s="172">
        <f t="shared" si="56"/>
        <v>0</v>
      </c>
      <c r="AH90" s="172">
        <f t="shared" si="56"/>
        <v>0</v>
      </c>
      <c r="AI90" s="340">
        <f t="shared" si="47"/>
        <v>0</v>
      </c>
    </row>
    <row r="91" spans="2:35" ht="12.75">
      <c r="B91" s="190" t="s">
        <v>241</v>
      </c>
      <c r="C91" s="201" t="s">
        <v>242</v>
      </c>
      <c r="D91" s="196" t="s">
        <v>226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200">
        <f t="shared" si="49"/>
        <v>0</v>
      </c>
      <c r="R91" s="179"/>
      <c r="S91" s="190" t="s">
        <v>241</v>
      </c>
      <c r="T91" s="201" t="s">
        <v>242</v>
      </c>
      <c r="U91" s="505"/>
      <c r="V91" s="720"/>
      <c r="W91" s="172">
        <f>+E91*$U91</f>
        <v>0</v>
      </c>
      <c r="X91" s="172">
        <f>+F91*$U91</f>
        <v>0</v>
      </c>
      <c r="Y91" s="172">
        <f t="shared" si="55"/>
        <v>0</v>
      </c>
      <c r="Z91" s="172">
        <f t="shared" si="55"/>
        <v>0</v>
      </c>
      <c r="AA91" s="172">
        <f t="shared" si="55"/>
        <v>0</v>
      </c>
      <c r="AB91" s="172">
        <f t="shared" si="55"/>
        <v>0</v>
      </c>
      <c r="AC91" s="172">
        <f t="shared" si="55"/>
        <v>0</v>
      </c>
      <c r="AD91" s="172">
        <f t="shared" si="55"/>
        <v>0</v>
      </c>
      <c r="AE91" s="172">
        <f t="shared" si="55"/>
        <v>0</v>
      </c>
      <c r="AF91" s="172">
        <f t="shared" si="56"/>
        <v>0</v>
      </c>
      <c r="AG91" s="172">
        <f t="shared" si="56"/>
        <v>0</v>
      </c>
      <c r="AH91" s="172">
        <f t="shared" si="56"/>
        <v>0</v>
      </c>
      <c r="AI91" s="340">
        <f t="shared" si="47"/>
        <v>0</v>
      </c>
    </row>
    <row r="92" spans="2:35" ht="12.75">
      <c r="B92" s="190" t="s">
        <v>40</v>
      </c>
      <c r="C92" s="202" t="s">
        <v>229</v>
      </c>
      <c r="D92" s="196" t="s">
        <v>230</v>
      </c>
      <c r="E92" s="203">
        <f aca="true" t="shared" si="57" ref="E92:P92">+E93+E94</f>
        <v>0</v>
      </c>
      <c r="F92" s="203">
        <f t="shared" si="57"/>
        <v>0</v>
      </c>
      <c r="G92" s="203">
        <f t="shared" si="57"/>
        <v>0</v>
      </c>
      <c r="H92" s="203">
        <f t="shared" si="57"/>
        <v>0</v>
      </c>
      <c r="I92" s="203">
        <f t="shared" si="57"/>
        <v>0</v>
      </c>
      <c r="J92" s="203">
        <f t="shared" si="57"/>
        <v>0</v>
      </c>
      <c r="K92" s="203">
        <f t="shared" si="57"/>
        <v>0</v>
      </c>
      <c r="L92" s="203">
        <f t="shared" si="57"/>
        <v>0</v>
      </c>
      <c r="M92" s="203">
        <f t="shared" si="57"/>
        <v>0</v>
      </c>
      <c r="N92" s="203">
        <f t="shared" si="57"/>
        <v>0</v>
      </c>
      <c r="O92" s="203">
        <f t="shared" si="57"/>
        <v>0</v>
      </c>
      <c r="P92" s="203">
        <f t="shared" si="57"/>
        <v>0</v>
      </c>
      <c r="Q92" s="200">
        <f t="shared" si="49"/>
        <v>0</v>
      </c>
      <c r="R92" s="179"/>
      <c r="S92" s="190" t="s">
        <v>40</v>
      </c>
      <c r="T92" s="202" t="s">
        <v>229</v>
      </c>
      <c r="U92" s="504"/>
      <c r="V92" s="719"/>
      <c r="W92" s="203">
        <f>+W93+W94</f>
        <v>0</v>
      </c>
      <c r="X92" s="203">
        <f>+X93+X94</f>
        <v>0</v>
      </c>
      <c r="Y92" s="203">
        <f aca="true" t="shared" si="58" ref="Y92:AE92">+Y93+Y94</f>
        <v>0</v>
      </c>
      <c r="Z92" s="203">
        <f t="shared" si="58"/>
        <v>0</v>
      </c>
      <c r="AA92" s="203">
        <f t="shared" si="58"/>
        <v>0</v>
      </c>
      <c r="AB92" s="203">
        <f t="shared" si="58"/>
        <v>0</v>
      </c>
      <c r="AC92" s="203">
        <f t="shared" si="58"/>
        <v>0</v>
      </c>
      <c r="AD92" s="203">
        <f t="shared" si="58"/>
        <v>0</v>
      </c>
      <c r="AE92" s="203">
        <f t="shared" si="58"/>
        <v>0</v>
      </c>
      <c r="AF92" s="203">
        <f>+AF93+AF94</f>
        <v>0</v>
      </c>
      <c r="AG92" s="203">
        <f>+AG93+AG94</f>
        <v>0</v>
      </c>
      <c r="AH92" s="203">
        <f>+AH93+AH94</f>
        <v>0</v>
      </c>
      <c r="AI92" s="340">
        <f t="shared" si="47"/>
        <v>0</v>
      </c>
    </row>
    <row r="93" spans="2:35" ht="12.75">
      <c r="B93" s="190" t="s">
        <v>243</v>
      </c>
      <c r="C93" s="202" t="s">
        <v>244</v>
      </c>
      <c r="D93" s="196" t="s">
        <v>230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200">
        <f t="shared" si="49"/>
        <v>0</v>
      </c>
      <c r="R93" s="179"/>
      <c r="S93" s="190" t="s">
        <v>243</v>
      </c>
      <c r="T93" s="202" t="s">
        <v>244</v>
      </c>
      <c r="U93" s="505"/>
      <c r="V93" s="720"/>
      <c r="W93" s="172">
        <f>+E93*$U93</f>
        <v>0</v>
      </c>
      <c r="X93" s="172">
        <f>+F93*$U93</f>
        <v>0</v>
      </c>
      <c r="Y93" s="172">
        <f aca="true" t="shared" si="59" ref="Y93:AE94">+G93*$U93</f>
        <v>0</v>
      </c>
      <c r="Z93" s="172">
        <f t="shared" si="59"/>
        <v>0</v>
      </c>
      <c r="AA93" s="172">
        <f t="shared" si="59"/>
        <v>0</v>
      </c>
      <c r="AB93" s="172">
        <f t="shared" si="59"/>
        <v>0</v>
      </c>
      <c r="AC93" s="172">
        <f t="shared" si="59"/>
        <v>0</v>
      </c>
      <c r="AD93" s="172">
        <f t="shared" si="59"/>
        <v>0</v>
      </c>
      <c r="AE93" s="172">
        <f t="shared" si="59"/>
        <v>0</v>
      </c>
      <c r="AF93" s="172">
        <f aca="true" t="shared" si="60" ref="AF93:AH94">+N93*$V93</f>
        <v>0</v>
      </c>
      <c r="AG93" s="172">
        <f t="shared" si="60"/>
        <v>0</v>
      </c>
      <c r="AH93" s="172">
        <f t="shared" si="60"/>
        <v>0</v>
      </c>
      <c r="AI93" s="340">
        <f t="shared" si="47"/>
        <v>0</v>
      </c>
    </row>
    <row r="94" spans="2:35" ht="12.75">
      <c r="B94" s="190" t="s">
        <v>245</v>
      </c>
      <c r="C94" s="195" t="s">
        <v>246</v>
      </c>
      <c r="D94" s="196" t="s">
        <v>230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200">
        <f t="shared" si="49"/>
        <v>0</v>
      </c>
      <c r="R94" s="179"/>
      <c r="S94" s="190" t="s">
        <v>245</v>
      </c>
      <c r="T94" s="195" t="s">
        <v>246</v>
      </c>
      <c r="U94" s="721"/>
      <c r="V94" s="722"/>
      <c r="W94" s="172">
        <f>+E94*$U94</f>
        <v>0</v>
      </c>
      <c r="X94" s="172">
        <f>+F94*$U94</f>
        <v>0</v>
      </c>
      <c r="Y94" s="172">
        <f t="shared" si="59"/>
        <v>0</v>
      </c>
      <c r="Z94" s="172">
        <f t="shared" si="59"/>
        <v>0</v>
      </c>
      <c r="AA94" s="172">
        <f t="shared" si="59"/>
        <v>0</v>
      </c>
      <c r="AB94" s="172">
        <f t="shared" si="59"/>
        <v>0</v>
      </c>
      <c r="AC94" s="172">
        <f t="shared" si="59"/>
        <v>0</v>
      </c>
      <c r="AD94" s="172">
        <f t="shared" si="59"/>
        <v>0</v>
      </c>
      <c r="AE94" s="172">
        <f t="shared" si="59"/>
        <v>0</v>
      </c>
      <c r="AF94" s="172">
        <f t="shared" si="60"/>
        <v>0</v>
      </c>
      <c r="AG94" s="172">
        <f t="shared" si="60"/>
        <v>0</v>
      </c>
      <c r="AH94" s="172">
        <f t="shared" si="60"/>
        <v>0</v>
      </c>
      <c r="AI94" s="340">
        <f t="shared" si="47"/>
        <v>0</v>
      </c>
    </row>
    <row r="95" spans="2:35" ht="12.75">
      <c r="B95" s="190" t="s">
        <v>2</v>
      </c>
      <c r="C95" s="195" t="s">
        <v>247</v>
      </c>
      <c r="D95" s="204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200"/>
      <c r="R95" s="179"/>
      <c r="S95" s="190" t="s">
        <v>2</v>
      </c>
      <c r="T95" s="195" t="s">
        <v>247</v>
      </c>
      <c r="U95" s="292"/>
      <c r="V95" s="723"/>
      <c r="W95" s="185">
        <f>+W96+W97+W100+W103</f>
        <v>0</v>
      </c>
      <c r="X95" s="185">
        <f>+X96+X97+X100+X103</f>
        <v>0</v>
      </c>
      <c r="Y95" s="185">
        <f aca="true" t="shared" si="61" ref="Y95:AE95">+Y96+Y97+Y100+Y103</f>
        <v>0</v>
      </c>
      <c r="Z95" s="185">
        <f t="shared" si="61"/>
        <v>0</v>
      </c>
      <c r="AA95" s="185">
        <f t="shared" si="61"/>
        <v>0</v>
      </c>
      <c r="AB95" s="185">
        <f t="shared" si="61"/>
        <v>0</v>
      </c>
      <c r="AC95" s="185">
        <f t="shared" si="61"/>
        <v>0</v>
      </c>
      <c r="AD95" s="185">
        <f t="shared" si="61"/>
        <v>0</v>
      </c>
      <c r="AE95" s="185">
        <f t="shared" si="61"/>
        <v>0</v>
      </c>
      <c r="AF95" s="185">
        <f>+AF96+AF97+AF100+AF103</f>
        <v>0</v>
      </c>
      <c r="AG95" s="185">
        <f>+AG96+AG97+AG100+AG103</f>
        <v>0</v>
      </c>
      <c r="AH95" s="185">
        <f>+AH96+AH97+AH100+AH103</f>
        <v>0</v>
      </c>
      <c r="AI95" s="383">
        <f>+AI96+AI97+AI100+AI103</f>
        <v>0</v>
      </c>
    </row>
    <row r="96" spans="2:35" ht="12.75">
      <c r="B96" s="186" t="s">
        <v>33</v>
      </c>
      <c r="C96" s="187" t="s">
        <v>233</v>
      </c>
      <c r="D96" s="188"/>
      <c r="E96" s="725"/>
      <c r="F96" s="725"/>
      <c r="G96" s="725"/>
      <c r="H96" s="725"/>
      <c r="I96" s="725"/>
      <c r="J96" s="725"/>
      <c r="K96" s="725"/>
      <c r="L96" s="725"/>
      <c r="M96" s="725"/>
      <c r="N96" s="725"/>
      <c r="O96" s="725"/>
      <c r="P96" s="725"/>
      <c r="Q96" s="189"/>
      <c r="R96" s="179"/>
      <c r="S96" s="186" t="s">
        <v>33</v>
      </c>
      <c r="T96" s="187" t="s">
        <v>233</v>
      </c>
      <c r="U96" s="508"/>
      <c r="V96" s="718"/>
      <c r="W96" s="172">
        <f>+E96*$U96/1000</f>
        <v>0</v>
      </c>
      <c r="X96" s="172">
        <f>+F96*$U96/1000</f>
        <v>0</v>
      </c>
      <c r="Y96" s="172">
        <f aca="true" t="shared" si="62" ref="Y96:AE96">+G96*$U96/1000</f>
        <v>0</v>
      </c>
      <c r="Z96" s="172">
        <f t="shared" si="62"/>
        <v>0</v>
      </c>
      <c r="AA96" s="172">
        <f t="shared" si="62"/>
        <v>0</v>
      </c>
      <c r="AB96" s="172">
        <f t="shared" si="62"/>
        <v>0</v>
      </c>
      <c r="AC96" s="172">
        <f t="shared" si="62"/>
        <v>0</v>
      </c>
      <c r="AD96" s="172">
        <f t="shared" si="62"/>
        <v>0</v>
      </c>
      <c r="AE96" s="172">
        <f t="shared" si="62"/>
        <v>0</v>
      </c>
      <c r="AF96" s="172">
        <f>+N96*$V96/1000</f>
        <v>0</v>
      </c>
      <c r="AG96" s="172">
        <f>+O96*$V96/1000</f>
        <v>0</v>
      </c>
      <c r="AH96" s="172">
        <f>+P96*$V96/1000</f>
        <v>0</v>
      </c>
      <c r="AI96" s="340">
        <f aca="true" t="shared" si="63" ref="AI96:AI105">SUM(W96:AH96)</f>
        <v>0</v>
      </c>
    </row>
    <row r="97" spans="2:35" ht="12.75">
      <c r="B97" s="190" t="s">
        <v>34</v>
      </c>
      <c r="C97" s="191" t="s">
        <v>234</v>
      </c>
      <c r="D97" s="188" t="s">
        <v>224</v>
      </c>
      <c r="E97" s="192">
        <f aca="true" t="shared" si="64" ref="E97:P97">+E98+E99</f>
        <v>0</v>
      </c>
      <c r="F97" s="192">
        <f t="shared" si="64"/>
        <v>0</v>
      </c>
      <c r="G97" s="192">
        <f t="shared" si="64"/>
        <v>0</v>
      </c>
      <c r="H97" s="192">
        <f t="shared" si="64"/>
        <v>0</v>
      </c>
      <c r="I97" s="192">
        <f t="shared" si="64"/>
        <v>0</v>
      </c>
      <c r="J97" s="192">
        <f t="shared" si="64"/>
        <v>0</v>
      </c>
      <c r="K97" s="192">
        <f t="shared" si="64"/>
        <v>0</v>
      </c>
      <c r="L97" s="192">
        <f t="shared" si="64"/>
        <v>0</v>
      </c>
      <c r="M97" s="192">
        <f t="shared" si="64"/>
        <v>0</v>
      </c>
      <c r="N97" s="192">
        <f t="shared" si="64"/>
        <v>0</v>
      </c>
      <c r="O97" s="192">
        <f t="shared" si="64"/>
        <v>0</v>
      </c>
      <c r="P97" s="192">
        <f t="shared" si="64"/>
        <v>0</v>
      </c>
      <c r="Q97" s="193">
        <f aca="true" t="shared" si="65" ref="Q97:Q107">SUM(E97:P97)</f>
        <v>0</v>
      </c>
      <c r="R97" s="179"/>
      <c r="S97" s="190" t="s">
        <v>34</v>
      </c>
      <c r="T97" s="191" t="s">
        <v>234</v>
      </c>
      <c r="U97" s="504"/>
      <c r="V97" s="719"/>
      <c r="W97" s="194">
        <f>+W98+W99</f>
        <v>0</v>
      </c>
      <c r="X97" s="194">
        <f>+X98+X99</f>
        <v>0</v>
      </c>
      <c r="Y97" s="194">
        <f aca="true" t="shared" si="66" ref="Y97:AE97">+Y98+Y99</f>
        <v>0</v>
      </c>
      <c r="Z97" s="194">
        <f t="shared" si="66"/>
        <v>0</v>
      </c>
      <c r="AA97" s="194">
        <f t="shared" si="66"/>
        <v>0</v>
      </c>
      <c r="AB97" s="194">
        <f t="shared" si="66"/>
        <v>0</v>
      </c>
      <c r="AC97" s="194">
        <f t="shared" si="66"/>
        <v>0</v>
      </c>
      <c r="AD97" s="194">
        <f t="shared" si="66"/>
        <v>0</v>
      </c>
      <c r="AE97" s="194">
        <f t="shared" si="66"/>
        <v>0</v>
      </c>
      <c r="AF97" s="194">
        <f>+AF98+AF99</f>
        <v>0</v>
      </c>
      <c r="AG97" s="194">
        <f>+AG98+AG99</f>
        <v>0</v>
      </c>
      <c r="AH97" s="194">
        <f>+AH98+AH99</f>
        <v>0</v>
      </c>
      <c r="AI97" s="340">
        <f t="shared" si="63"/>
        <v>0</v>
      </c>
    </row>
    <row r="98" spans="2:35" ht="12.75">
      <c r="B98" s="190" t="s">
        <v>131</v>
      </c>
      <c r="C98" s="195" t="s">
        <v>236</v>
      </c>
      <c r="D98" s="196" t="s">
        <v>224</v>
      </c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198">
        <f t="shared" si="65"/>
        <v>0</v>
      </c>
      <c r="R98" s="179"/>
      <c r="S98" s="190" t="s">
        <v>131</v>
      </c>
      <c r="T98" s="195" t="s">
        <v>236</v>
      </c>
      <c r="U98" s="505"/>
      <c r="V98" s="720"/>
      <c r="W98" s="172">
        <f>+E98*$U98</f>
        <v>0</v>
      </c>
      <c r="X98" s="172">
        <f>+F98*$U98</f>
        <v>0</v>
      </c>
      <c r="Y98" s="172">
        <f aca="true" t="shared" si="67" ref="Y98:AE99">+G98*$U98</f>
        <v>0</v>
      </c>
      <c r="Z98" s="172">
        <f t="shared" si="67"/>
        <v>0</v>
      </c>
      <c r="AA98" s="172">
        <f t="shared" si="67"/>
        <v>0</v>
      </c>
      <c r="AB98" s="172">
        <f t="shared" si="67"/>
        <v>0</v>
      </c>
      <c r="AC98" s="172">
        <f t="shared" si="67"/>
        <v>0</v>
      </c>
      <c r="AD98" s="172">
        <f t="shared" si="67"/>
        <v>0</v>
      </c>
      <c r="AE98" s="172">
        <f t="shared" si="67"/>
        <v>0</v>
      </c>
      <c r="AF98" s="172">
        <f aca="true" t="shared" si="68" ref="AF98:AH99">+N98*$V98</f>
        <v>0</v>
      </c>
      <c r="AG98" s="172">
        <f t="shared" si="68"/>
        <v>0</v>
      </c>
      <c r="AH98" s="172">
        <f t="shared" si="68"/>
        <v>0</v>
      </c>
      <c r="AI98" s="340">
        <f t="shared" si="63"/>
        <v>0</v>
      </c>
    </row>
    <row r="99" spans="2:35" ht="12.75">
      <c r="B99" s="190" t="s">
        <v>133</v>
      </c>
      <c r="C99" s="195" t="s">
        <v>238</v>
      </c>
      <c r="D99" s="196" t="s">
        <v>224</v>
      </c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198">
        <f t="shared" si="65"/>
        <v>0</v>
      </c>
      <c r="R99" s="179"/>
      <c r="S99" s="190" t="s">
        <v>133</v>
      </c>
      <c r="T99" s="195" t="s">
        <v>238</v>
      </c>
      <c r="U99" s="505"/>
      <c r="V99" s="720"/>
      <c r="W99" s="172">
        <f>+E99*$U99</f>
        <v>0</v>
      </c>
      <c r="X99" s="172">
        <f>+F99*$U99</f>
        <v>0</v>
      </c>
      <c r="Y99" s="172">
        <f t="shared" si="67"/>
        <v>0</v>
      </c>
      <c r="Z99" s="172">
        <f t="shared" si="67"/>
        <v>0</v>
      </c>
      <c r="AA99" s="172">
        <f t="shared" si="67"/>
        <v>0</v>
      </c>
      <c r="AB99" s="172">
        <f t="shared" si="67"/>
        <v>0</v>
      </c>
      <c r="AC99" s="172">
        <f t="shared" si="67"/>
        <v>0</v>
      </c>
      <c r="AD99" s="172">
        <f t="shared" si="67"/>
        <v>0</v>
      </c>
      <c r="AE99" s="172">
        <f t="shared" si="67"/>
        <v>0</v>
      </c>
      <c r="AF99" s="172">
        <f t="shared" si="68"/>
        <v>0</v>
      </c>
      <c r="AG99" s="172">
        <f t="shared" si="68"/>
        <v>0</v>
      </c>
      <c r="AH99" s="172">
        <f t="shared" si="68"/>
        <v>0</v>
      </c>
      <c r="AI99" s="340">
        <f t="shared" si="63"/>
        <v>0</v>
      </c>
    </row>
    <row r="100" spans="2:35" ht="12.75">
      <c r="B100" s="190" t="s">
        <v>32</v>
      </c>
      <c r="C100" s="195" t="s">
        <v>225</v>
      </c>
      <c r="D100" s="196" t="s">
        <v>226</v>
      </c>
      <c r="E100" s="172">
        <f aca="true" t="shared" si="69" ref="E100:P100">E101+E102</f>
        <v>0</v>
      </c>
      <c r="F100" s="172">
        <f t="shared" si="69"/>
        <v>0</v>
      </c>
      <c r="G100" s="172">
        <f t="shared" si="69"/>
        <v>0</v>
      </c>
      <c r="H100" s="172">
        <f t="shared" si="69"/>
        <v>0</v>
      </c>
      <c r="I100" s="172">
        <f t="shared" si="69"/>
        <v>0</v>
      </c>
      <c r="J100" s="172">
        <f t="shared" si="69"/>
        <v>0</v>
      </c>
      <c r="K100" s="172">
        <f t="shared" si="69"/>
        <v>0</v>
      </c>
      <c r="L100" s="172">
        <f t="shared" si="69"/>
        <v>0</v>
      </c>
      <c r="M100" s="172">
        <f t="shared" si="69"/>
        <v>0</v>
      </c>
      <c r="N100" s="172">
        <f t="shared" si="69"/>
        <v>0</v>
      </c>
      <c r="O100" s="172">
        <f t="shared" si="69"/>
        <v>0</v>
      </c>
      <c r="P100" s="172">
        <f t="shared" si="69"/>
        <v>0</v>
      </c>
      <c r="Q100" s="200">
        <f t="shared" si="65"/>
        <v>0</v>
      </c>
      <c r="R100" s="179"/>
      <c r="S100" s="190" t="s">
        <v>32</v>
      </c>
      <c r="T100" s="195" t="s">
        <v>225</v>
      </c>
      <c r="U100" s="504"/>
      <c r="V100" s="719"/>
      <c r="W100" s="172">
        <f>+W101+W102</f>
        <v>0</v>
      </c>
      <c r="X100" s="172">
        <f>+X101+X102</f>
        <v>0</v>
      </c>
      <c r="Y100" s="172">
        <f aca="true" t="shared" si="70" ref="Y100:AE100">+Y101+Y102</f>
        <v>0</v>
      </c>
      <c r="Z100" s="172">
        <f t="shared" si="70"/>
        <v>0</v>
      </c>
      <c r="AA100" s="172">
        <f t="shared" si="70"/>
        <v>0</v>
      </c>
      <c r="AB100" s="172">
        <f t="shared" si="70"/>
        <v>0</v>
      </c>
      <c r="AC100" s="172">
        <f t="shared" si="70"/>
        <v>0</v>
      </c>
      <c r="AD100" s="172">
        <f t="shared" si="70"/>
        <v>0</v>
      </c>
      <c r="AE100" s="172">
        <f t="shared" si="70"/>
        <v>0</v>
      </c>
      <c r="AF100" s="172">
        <f>+AF101+AF102</f>
        <v>0</v>
      </c>
      <c r="AG100" s="172">
        <f>+AG101+AG102</f>
        <v>0</v>
      </c>
      <c r="AH100" s="172">
        <f>+AH101+AH102</f>
        <v>0</v>
      </c>
      <c r="AI100" s="340">
        <f t="shared" si="63"/>
        <v>0</v>
      </c>
    </row>
    <row r="101" spans="2:35" ht="12.75">
      <c r="B101" s="190" t="s">
        <v>248</v>
      </c>
      <c r="C101" s="201" t="s">
        <v>240</v>
      </c>
      <c r="D101" s="196" t="s">
        <v>226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200">
        <f t="shared" si="65"/>
        <v>0</v>
      </c>
      <c r="R101" s="179"/>
      <c r="S101" s="190" t="s">
        <v>248</v>
      </c>
      <c r="T101" s="201" t="s">
        <v>240</v>
      </c>
      <c r="U101" s="505"/>
      <c r="V101" s="720"/>
      <c r="W101" s="172">
        <f>+E101*$U101</f>
        <v>0</v>
      </c>
      <c r="X101" s="172">
        <f>+F101*$U101</f>
        <v>0</v>
      </c>
      <c r="Y101" s="172">
        <f aca="true" t="shared" si="71" ref="Y101:AE102">+G101*$U101</f>
        <v>0</v>
      </c>
      <c r="Z101" s="172">
        <f t="shared" si="71"/>
        <v>0</v>
      </c>
      <c r="AA101" s="172">
        <f t="shared" si="71"/>
        <v>0</v>
      </c>
      <c r="AB101" s="172">
        <f t="shared" si="71"/>
        <v>0</v>
      </c>
      <c r="AC101" s="172">
        <f t="shared" si="71"/>
        <v>0</v>
      </c>
      <c r="AD101" s="172">
        <f t="shared" si="71"/>
        <v>0</v>
      </c>
      <c r="AE101" s="172">
        <f t="shared" si="71"/>
        <v>0</v>
      </c>
      <c r="AF101" s="172">
        <f aca="true" t="shared" si="72" ref="AF101:AH102">+N101*$V101</f>
        <v>0</v>
      </c>
      <c r="AG101" s="172">
        <f t="shared" si="72"/>
        <v>0</v>
      </c>
      <c r="AH101" s="172">
        <f t="shared" si="72"/>
        <v>0</v>
      </c>
      <c r="AI101" s="340">
        <f t="shared" si="63"/>
        <v>0</v>
      </c>
    </row>
    <row r="102" spans="2:35" ht="12.75">
      <c r="B102" s="190" t="s">
        <v>249</v>
      </c>
      <c r="C102" s="201" t="s">
        <v>242</v>
      </c>
      <c r="D102" s="196" t="s">
        <v>226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200">
        <f t="shared" si="65"/>
        <v>0</v>
      </c>
      <c r="R102" s="179"/>
      <c r="S102" s="190" t="s">
        <v>249</v>
      </c>
      <c r="T102" s="201" t="s">
        <v>242</v>
      </c>
      <c r="U102" s="505"/>
      <c r="V102" s="720"/>
      <c r="W102" s="172">
        <f>+E102*$U102</f>
        <v>0</v>
      </c>
      <c r="X102" s="172">
        <f>+F102*$U102</f>
        <v>0</v>
      </c>
      <c r="Y102" s="172">
        <f t="shared" si="71"/>
        <v>0</v>
      </c>
      <c r="Z102" s="172">
        <f t="shared" si="71"/>
        <v>0</v>
      </c>
      <c r="AA102" s="172">
        <f t="shared" si="71"/>
        <v>0</v>
      </c>
      <c r="AB102" s="172">
        <f t="shared" si="71"/>
        <v>0</v>
      </c>
      <c r="AC102" s="172">
        <f t="shared" si="71"/>
        <v>0</v>
      </c>
      <c r="AD102" s="172">
        <f t="shared" si="71"/>
        <v>0</v>
      </c>
      <c r="AE102" s="172">
        <f t="shared" si="71"/>
        <v>0</v>
      </c>
      <c r="AF102" s="172">
        <f t="shared" si="72"/>
        <v>0</v>
      </c>
      <c r="AG102" s="172">
        <f t="shared" si="72"/>
        <v>0</v>
      </c>
      <c r="AH102" s="172">
        <f t="shared" si="72"/>
        <v>0</v>
      </c>
      <c r="AI102" s="340">
        <f t="shared" si="63"/>
        <v>0</v>
      </c>
    </row>
    <row r="103" spans="2:35" ht="12.75">
      <c r="B103" s="190" t="s">
        <v>35</v>
      </c>
      <c r="C103" s="202" t="s">
        <v>229</v>
      </c>
      <c r="D103" s="196" t="s">
        <v>230</v>
      </c>
      <c r="E103" s="172">
        <f aca="true" t="shared" si="73" ref="E103:P103">E104+E105</f>
        <v>0</v>
      </c>
      <c r="F103" s="172">
        <f t="shared" si="73"/>
        <v>0</v>
      </c>
      <c r="G103" s="172">
        <f t="shared" si="73"/>
        <v>0</v>
      </c>
      <c r="H103" s="172">
        <f t="shared" si="73"/>
        <v>0</v>
      </c>
      <c r="I103" s="172">
        <f t="shared" si="73"/>
        <v>0</v>
      </c>
      <c r="J103" s="172">
        <f t="shared" si="73"/>
        <v>0</v>
      </c>
      <c r="K103" s="172">
        <f t="shared" si="73"/>
        <v>0</v>
      </c>
      <c r="L103" s="172">
        <f t="shared" si="73"/>
        <v>0</v>
      </c>
      <c r="M103" s="172">
        <f t="shared" si="73"/>
        <v>0</v>
      </c>
      <c r="N103" s="172">
        <f t="shared" si="73"/>
        <v>0</v>
      </c>
      <c r="O103" s="172">
        <f t="shared" si="73"/>
        <v>0</v>
      </c>
      <c r="P103" s="172">
        <f t="shared" si="73"/>
        <v>0</v>
      </c>
      <c r="Q103" s="200">
        <f t="shared" si="65"/>
        <v>0</v>
      </c>
      <c r="R103" s="179"/>
      <c r="S103" s="190" t="s">
        <v>35</v>
      </c>
      <c r="T103" s="202" t="s">
        <v>229</v>
      </c>
      <c r="U103" s="504"/>
      <c r="V103" s="719"/>
      <c r="W103" s="172">
        <f>+W104+W105</f>
        <v>0</v>
      </c>
      <c r="X103" s="172">
        <f>+X104+X105</f>
        <v>0</v>
      </c>
      <c r="Y103" s="172">
        <f aca="true" t="shared" si="74" ref="Y103:AE103">+Y104+Y105</f>
        <v>0</v>
      </c>
      <c r="Z103" s="172">
        <f t="shared" si="74"/>
        <v>0</v>
      </c>
      <c r="AA103" s="172">
        <f t="shared" si="74"/>
        <v>0</v>
      </c>
      <c r="AB103" s="172">
        <f t="shared" si="74"/>
        <v>0</v>
      </c>
      <c r="AC103" s="172">
        <f t="shared" si="74"/>
        <v>0</v>
      </c>
      <c r="AD103" s="172">
        <f t="shared" si="74"/>
        <v>0</v>
      </c>
      <c r="AE103" s="172">
        <f t="shared" si="74"/>
        <v>0</v>
      </c>
      <c r="AF103" s="172">
        <f>+AF104+AF105</f>
        <v>0</v>
      </c>
      <c r="AG103" s="172">
        <f>+AG104+AG105</f>
        <v>0</v>
      </c>
      <c r="AH103" s="172">
        <f>+AH104+AH105</f>
        <v>0</v>
      </c>
      <c r="AI103" s="340">
        <f t="shared" si="63"/>
        <v>0</v>
      </c>
    </row>
    <row r="104" spans="2:35" ht="12.75">
      <c r="B104" s="205" t="s">
        <v>250</v>
      </c>
      <c r="C104" s="202" t="s">
        <v>244</v>
      </c>
      <c r="D104" s="196" t="s">
        <v>230</v>
      </c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0">
        <f t="shared" si="65"/>
        <v>0</v>
      </c>
      <c r="R104" s="179"/>
      <c r="S104" s="205" t="s">
        <v>250</v>
      </c>
      <c r="T104" s="202" t="s">
        <v>244</v>
      </c>
      <c r="U104" s="505"/>
      <c r="V104" s="720"/>
      <c r="W104" s="172">
        <f>+E104*$U104</f>
        <v>0</v>
      </c>
      <c r="X104" s="172">
        <f>+F104*$U104</f>
        <v>0</v>
      </c>
      <c r="Y104" s="172">
        <f aca="true" t="shared" si="75" ref="Y104:AE105">+G104*$U104</f>
        <v>0</v>
      </c>
      <c r="Z104" s="172">
        <f t="shared" si="75"/>
        <v>0</v>
      </c>
      <c r="AA104" s="172">
        <f t="shared" si="75"/>
        <v>0</v>
      </c>
      <c r="AB104" s="172">
        <f t="shared" si="75"/>
        <v>0</v>
      </c>
      <c r="AC104" s="172">
        <f t="shared" si="75"/>
        <v>0</v>
      </c>
      <c r="AD104" s="172">
        <f t="shared" si="75"/>
        <v>0</v>
      </c>
      <c r="AE104" s="172">
        <f t="shared" si="75"/>
        <v>0</v>
      </c>
      <c r="AF104" s="172">
        <f aca="true" t="shared" si="76" ref="AF104:AH105">+N104*$V104</f>
        <v>0</v>
      </c>
      <c r="AG104" s="172">
        <f t="shared" si="76"/>
        <v>0</v>
      </c>
      <c r="AH104" s="172">
        <f t="shared" si="76"/>
        <v>0</v>
      </c>
      <c r="AI104" s="340">
        <f t="shared" si="63"/>
        <v>0</v>
      </c>
    </row>
    <row r="105" spans="2:35" ht="12.75">
      <c r="B105" s="207" t="s">
        <v>251</v>
      </c>
      <c r="C105" s="208" t="s">
        <v>246</v>
      </c>
      <c r="D105" s="209" t="s">
        <v>230</v>
      </c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210">
        <f t="shared" si="65"/>
        <v>0</v>
      </c>
      <c r="R105" s="179"/>
      <c r="S105" s="207" t="s">
        <v>251</v>
      </c>
      <c r="T105" s="208" t="s">
        <v>246</v>
      </c>
      <c r="U105" s="721"/>
      <c r="V105" s="722"/>
      <c r="W105" s="172">
        <f>+E105*$U105</f>
        <v>0</v>
      </c>
      <c r="X105" s="172">
        <f>+F105*$U105</f>
        <v>0</v>
      </c>
      <c r="Y105" s="172">
        <f t="shared" si="75"/>
        <v>0</v>
      </c>
      <c r="Z105" s="172">
        <f t="shared" si="75"/>
        <v>0</v>
      </c>
      <c r="AA105" s="172">
        <f t="shared" si="75"/>
        <v>0</v>
      </c>
      <c r="AB105" s="172">
        <f t="shared" si="75"/>
        <v>0</v>
      </c>
      <c r="AC105" s="172">
        <f t="shared" si="75"/>
        <v>0</v>
      </c>
      <c r="AD105" s="172">
        <f t="shared" si="75"/>
        <v>0</v>
      </c>
      <c r="AE105" s="172">
        <f t="shared" si="75"/>
        <v>0</v>
      </c>
      <c r="AF105" s="172">
        <f t="shared" si="76"/>
        <v>0</v>
      </c>
      <c r="AG105" s="172">
        <f t="shared" si="76"/>
        <v>0</v>
      </c>
      <c r="AH105" s="172">
        <f t="shared" si="76"/>
        <v>0</v>
      </c>
      <c r="AI105" s="340">
        <f t="shared" si="63"/>
        <v>0</v>
      </c>
    </row>
    <row r="106" spans="2:35" ht="12.75">
      <c r="B106" s="211" t="s">
        <v>252</v>
      </c>
      <c r="C106" s="384" t="s">
        <v>343</v>
      </c>
      <c r="D106" s="212" t="s">
        <v>226</v>
      </c>
      <c r="E106" s="213">
        <f aca="true" t="shared" si="77" ref="E106:P106">E83+E77</f>
        <v>0</v>
      </c>
      <c r="F106" s="213">
        <f t="shared" si="77"/>
        <v>0</v>
      </c>
      <c r="G106" s="213">
        <f t="shared" si="77"/>
        <v>0</v>
      </c>
      <c r="H106" s="213">
        <f t="shared" si="77"/>
        <v>0</v>
      </c>
      <c r="I106" s="213">
        <f t="shared" si="77"/>
        <v>0</v>
      </c>
      <c r="J106" s="213">
        <f t="shared" si="77"/>
        <v>0</v>
      </c>
      <c r="K106" s="213">
        <f t="shared" si="77"/>
        <v>0</v>
      </c>
      <c r="L106" s="213">
        <f t="shared" si="77"/>
        <v>0</v>
      </c>
      <c r="M106" s="213">
        <f t="shared" si="77"/>
        <v>0</v>
      </c>
      <c r="N106" s="213">
        <f t="shared" si="77"/>
        <v>0</v>
      </c>
      <c r="O106" s="213">
        <f t="shared" si="77"/>
        <v>0</v>
      </c>
      <c r="P106" s="213">
        <f t="shared" si="77"/>
        <v>0</v>
      </c>
      <c r="Q106" s="214">
        <f t="shared" si="65"/>
        <v>0</v>
      </c>
      <c r="R106" s="179"/>
      <c r="S106" s="211" t="s">
        <v>252</v>
      </c>
      <c r="T106" s="384" t="s">
        <v>343</v>
      </c>
      <c r="U106" s="292"/>
      <c r="V106" s="723"/>
      <c r="W106" s="180">
        <f>+W72+W83</f>
        <v>0</v>
      </c>
      <c r="X106" s="180">
        <f>+X72+X83</f>
        <v>0</v>
      </c>
      <c r="Y106" s="180">
        <f aca="true" t="shared" si="78" ref="Y106:AE106">+Y72+Y83</f>
        <v>0</v>
      </c>
      <c r="Z106" s="180">
        <f t="shared" si="78"/>
        <v>0</v>
      </c>
      <c r="AA106" s="180">
        <f t="shared" si="78"/>
        <v>0</v>
      </c>
      <c r="AB106" s="180">
        <f t="shared" si="78"/>
        <v>0</v>
      </c>
      <c r="AC106" s="180">
        <f t="shared" si="78"/>
        <v>0</v>
      </c>
      <c r="AD106" s="180">
        <f t="shared" si="78"/>
        <v>0</v>
      </c>
      <c r="AE106" s="180">
        <f t="shared" si="78"/>
        <v>0</v>
      </c>
      <c r="AF106" s="180">
        <f>+AF72+AF83</f>
        <v>0</v>
      </c>
      <c r="AG106" s="180">
        <f>+AG72+AG83</f>
        <v>0</v>
      </c>
      <c r="AH106" s="180">
        <f>+AH72+AH83</f>
        <v>0</v>
      </c>
      <c r="AI106" s="261">
        <f>+AI72+AI83</f>
        <v>0</v>
      </c>
    </row>
    <row r="107" spans="2:35" ht="12.75">
      <c r="B107" s="174" t="s">
        <v>3</v>
      </c>
      <c r="C107" s="175" t="s">
        <v>253</v>
      </c>
      <c r="D107" s="215" t="s">
        <v>226</v>
      </c>
      <c r="E107" s="177">
        <f>+E112</f>
        <v>0</v>
      </c>
      <c r="F107" s="177">
        <f aca="true" t="shared" si="79" ref="F107:P107">+F112</f>
        <v>0</v>
      </c>
      <c r="G107" s="177">
        <f t="shared" si="79"/>
        <v>0</v>
      </c>
      <c r="H107" s="177">
        <f t="shared" si="79"/>
        <v>0</v>
      </c>
      <c r="I107" s="177">
        <f t="shared" si="79"/>
        <v>0</v>
      </c>
      <c r="J107" s="177">
        <f t="shared" si="79"/>
        <v>0</v>
      </c>
      <c r="K107" s="177">
        <f t="shared" si="79"/>
        <v>0</v>
      </c>
      <c r="L107" s="177">
        <f t="shared" si="79"/>
        <v>0</v>
      </c>
      <c r="M107" s="177">
        <f t="shared" si="79"/>
        <v>0</v>
      </c>
      <c r="N107" s="177">
        <f t="shared" si="79"/>
        <v>0</v>
      </c>
      <c r="O107" s="177">
        <f t="shared" si="79"/>
        <v>0</v>
      </c>
      <c r="P107" s="177">
        <f t="shared" si="79"/>
        <v>0</v>
      </c>
      <c r="Q107" s="214">
        <f t="shared" si="65"/>
        <v>0</v>
      </c>
      <c r="R107" s="179"/>
      <c r="S107" s="174" t="s">
        <v>3</v>
      </c>
      <c r="T107" s="175" t="s">
        <v>253</v>
      </c>
      <c r="U107" s="292"/>
      <c r="V107" s="723"/>
      <c r="W107" s="216">
        <f>+W108+W109+W112+W115</f>
        <v>0</v>
      </c>
      <c r="X107" s="216">
        <f>+X108+X109+X112+X115</f>
        <v>0</v>
      </c>
      <c r="Y107" s="216">
        <f aca="true" t="shared" si="80" ref="Y107:AE107">+Y108+Y109+Y112+Y115</f>
        <v>0</v>
      </c>
      <c r="Z107" s="216">
        <f t="shared" si="80"/>
        <v>0</v>
      </c>
      <c r="AA107" s="216">
        <f t="shared" si="80"/>
        <v>0</v>
      </c>
      <c r="AB107" s="216">
        <f t="shared" si="80"/>
        <v>0</v>
      </c>
      <c r="AC107" s="216">
        <f t="shared" si="80"/>
        <v>0</v>
      </c>
      <c r="AD107" s="216">
        <f t="shared" si="80"/>
        <v>0</v>
      </c>
      <c r="AE107" s="216">
        <f t="shared" si="80"/>
        <v>0</v>
      </c>
      <c r="AF107" s="216">
        <f>+AF108+AF109+AF112+AF115</f>
        <v>0</v>
      </c>
      <c r="AG107" s="216">
        <f>+AG108+AG109+AG112+AG115</f>
        <v>0</v>
      </c>
      <c r="AH107" s="216">
        <f>+AH108+AH109+AH112+AH115</f>
        <v>0</v>
      </c>
      <c r="AI107" s="333">
        <f>+AI108+AI109+AI112+AI115</f>
        <v>0</v>
      </c>
    </row>
    <row r="108" spans="2:35" ht="12.75">
      <c r="B108" s="217" t="s">
        <v>158</v>
      </c>
      <c r="C108" s="182" t="s">
        <v>233</v>
      </c>
      <c r="D108" s="385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9"/>
      <c r="R108" s="179"/>
      <c r="S108" s="217" t="s">
        <v>158</v>
      </c>
      <c r="T108" s="182" t="s">
        <v>233</v>
      </c>
      <c r="U108" s="507"/>
      <c r="V108" s="507"/>
      <c r="W108" s="172">
        <f>+E108*$U108/1000</f>
        <v>0</v>
      </c>
      <c r="X108" s="172">
        <f>+F108*$U108/1000</f>
        <v>0</v>
      </c>
      <c r="Y108" s="172">
        <f aca="true" t="shared" si="81" ref="Y108:AE108">+G108*$U108/1000</f>
        <v>0</v>
      </c>
      <c r="Z108" s="172">
        <f t="shared" si="81"/>
        <v>0</v>
      </c>
      <c r="AA108" s="172">
        <f t="shared" si="81"/>
        <v>0</v>
      </c>
      <c r="AB108" s="172">
        <f t="shared" si="81"/>
        <v>0</v>
      </c>
      <c r="AC108" s="172">
        <f t="shared" si="81"/>
        <v>0</v>
      </c>
      <c r="AD108" s="172">
        <f t="shared" si="81"/>
        <v>0</v>
      </c>
      <c r="AE108" s="172">
        <f t="shared" si="81"/>
        <v>0</v>
      </c>
      <c r="AF108" s="172">
        <f>+N108*$V108/1000</f>
        <v>0</v>
      </c>
      <c r="AG108" s="172">
        <f>+O108*$V108/1000</f>
        <v>0</v>
      </c>
      <c r="AH108" s="172">
        <f>+P108*$V108/1000</f>
        <v>0</v>
      </c>
      <c r="AI108" s="340">
        <f aca="true" t="shared" si="82" ref="AI108:AI117">SUM(W108:AH108)</f>
        <v>0</v>
      </c>
    </row>
    <row r="109" spans="2:35" ht="12.75">
      <c r="B109" s="220" t="s">
        <v>163</v>
      </c>
      <c r="C109" s="191" t="s">
        <v>234</v>
      </c>
      <c r="D109" s="166" t="s">
        <v>254</v>
      </c>
      <c r="E109" s="192">
        <f aca="true" t="shared" si="83" ref="E109:P109">+E110+E111</f>
        <v>0</v>
      </c>
      <c r="F109" s="192">
        <f t="shared" si="83"/>
        <v>0</v>
      </c>
      <c r="G109" s="192">
        <f t="shared" si="83"/>
        <v>0</v>
      </c>
      <c r="H109" s="192">
        <f t="shared" si="83"/>
        <v>0</v>
      </c>
      <c r="I109" s="192">
        <f t="shared" si="83"/>
        <v>0</v>
      </c>
      <c r="J109" s="192">
        <f t="shared" si="83"/>
        <v>0</v>
      </c>
      <c r="K109" s="192">
        <f t="shared" si="83"/>
        <v>0</v>
      </c>
      <c r="L109" s="192">
        <f t="shared" si="83"/>
        <v>0</v>
      </c>
      <c r="M109" s="192">
        <f t="shared" si="83"/>
        <v>0</v>
      </c>
      <c r="N109" s="192">
        <f t="shared" si="83"/>
        <v>0</v>
      </c>
      <c r="O109" s="192">
        <f t="shared" si="83"/>
        <v>0</v>
      </c>
      <c r="P109" s="192">
        <f t="shared" si="83"/>
        <v>0</v>
      </c>
      <c r="Q109" s="193">
        <f aca="true" t="shared" si="84" ref="Q109:Q117">SUM(E109:P109)</f>
        <v>0</v>
      </c>
      <c r="R109" s="179"/>
      <c r="S109" s="220" t="s">
        <v>163</v>
      </c>
      <c r="T109" s="191" t="s">
        <v>234</v>
      </c>
      <c r="U109" s="504"/>
      <c r="V109" s="504"/>
      <c r="W109" s="194">
        <f>+W110+W111</f>
        <v>0</v>
      </c>
      <c r="X109" s="194">
        <f>+X110+X111</f>
        <v>0</v>
      </c>
      <c r="Y109" s="194">
        <f aca="true" t="shared" si="85" ref="Y109:AE109">+Y110+Y111</f>
        <v>0</v>
      </c>
      <c r="Z109" s="194">
        <f t="shared" si="85"/>
        <v>0</v>
      </c>
      <c r="AA109" s="194">
        <f t="shared" si="85"/>
        <v>0</v>
      </c>
      <c r="AB109" s="194">
        <f t="shared" si="85"/>
        <v>0</v>
      </c>
      <c r="AC109" s="194">
        <f t="shared" si="85"/>
        <v>0</v>
      </c>
      <c r="AD109" s="194">
        <f t="shared" si="85"/>
        <v>0</v>
      </c>
      <c r="AE109" s="194">
        <f t="shared" si="85"/>
        <v>0</v>
      </c>
      <c r="AF109" s="194">
        <f>+AF110+AF111</f>
        <v>0</v>
      </c>
      <c r="AG109" s="194">
        <f>+AG110+AG111</f>
        <v>0</v>
      </c>
      <c r="AH109" s="194">
        <f>+AH110+AH111</f>
        <v>0</v>
      </c>
      <c r="AI109" s="340">
        <f t="shared" si="82"/>
        <v>0</v>
      </c>
    </row>
    <row r="110" spans="2:35" ht="12.75">
      <c r="B110" s="190" t="s">
        <v>255</v>
      </c>
      <c r="C110" s="195" t="s">
        <v>236</v>
      </c>
      <c r="D110" s="166" t="s">
        <v>254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8">
        <f t="shared" si="84"/>
        <v>0</v>
      </c>
      <c r="R110" s="179"/>
      <c r="S110" s="190" t="s">
        <v>255</v>
      </c>
      <c r="T110" s="195" t="s">
        <v>236</v>
      </c>
      <c r="U110" s="503"/>
      <c r="V110" s="503"/>
      <c r="W110" s="172">
        <f>+E110*$U110</f>
        <v>0</v>
      </c>
      <c r="X110" s="172">
        <f>+F110*$U110</f>
        <v>0</v>
      </c>
      <c r="Y110" s="172">
        <f aca="true" t="shared" si="86" ref="Y110:AE111">+G110*$U110</f>
        <v>0</v>
      </c>
      <c r="Z110" s="172">
        <f t="shared" si="86"/>
        <v>0</v>
      </c>
      <c r="AA110" s="172">
        <f t="shared" si="86"/>
        <v>0</v>
      </c>
      <c r="AB110" s="172">
        <f t="shared" si="86"/>
        <v>0</v>
      </c>
      <c r="AC110" s="172">
        <f t="shared" si="86"/>
        <v>0</v>
      </c>
      <c r="AD110" s="172">
        <f t="shared" si="86"/>
        <v>0</v>
      </c>
      <c r="AE110" s="172">
        <f t="shared" si="86"/>
        <v>0</v>
      </c>
      <c r="AF110" s="172">
        <f aca="true" t="shared" si="87" ref="AF110:AH111">+N110*$V110</f>
        <v>0</v>
      </c>
      <c r="AG110" s="172">
        <f t="shared" si="87"/>
        <v>0</v>
      </c>
      <c r="AH110" s="172">
        <f t="shared" si="87"/>
        <v>0</v>
      </c>
      <c r="AI110" s="340">
        <f t="shared" si="82"/>
        <v>0</v>
      </c>
    </row>
    <row r="111" spans="2:35" ht="12.75">
      <c r="B111" s="190" t="s">
        <v>256</v>
      </c>
      <c r="C111" s="195" t="s">
        <v>238</v>
      </c>
      <c r="D111" s="166" t="s">
        <v>254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8">
        <f t="shared" si="84"/>
        <v>0</v>
      </c>
      <c r="R111" s="179"/>
      <c r="S111" s="190" t="s">
        <v>256</v>
      </c>
      <c r="T111" s="195" t="s">
        <v>238</v>
      </c>
      <c r="U111" s="503"/>
      <c r="V111" s="503"/>
      <c r="W111" s="172">
        <f>+E111*$U111</f>
        <v>0</v>
      </c>
      <c r="X111" s="172">
        <f>+F111*$U111</f>
        <v>0</v>
      </c>
      <c r="Y111" s="172">
        <f t="shared" si="86"/>
        <v>0</v>
      </c>
      <c r="Z111" s="172">
        <f t="shared" si="86"/>
        <v>0</v>
      </c>
      <c r="AA111" s="172">
        <f t="shared" si="86"/>
        <v>0</v>
      </c>
      <c r="AB111" s="172">
        <f t="shared" si="86"/>
        <v>0</v>
      </c>
      <c r="AC111" s="172">
        <f t="shared" si="86"/>
        <v>0</v>
      </c>
      <c r="AD111" s="172">
        <f t="shared" si="86"/>
        <v>0</v>
      </c>
      <c r="AE111" s="172">
        <f t="shared" si="86"/>
        <v>0</v>
      </c>
      <c r="AF111" s="172">
        <f t="shared" si="87"/>
        <v>0</v>
      </c>
      <c r="AG111" s="172">
        <f t="shared" si="87"/>
        <v>0</v>
      </c>
      <c r="AH111" s="172">
        <f t="shared" si="87"/>
        <v>0</v>
      </c>
      <c r="AI111" s="340">
        <f t="shared" si="82"/>
        <v>0</v>
      </c>
    </row>
    <row r="112" spans="2:35" ht="12.75">
      <c r="B112" s="190" t="s">
        <v>164</v>
      </c>
      <c r="C112" s="195" t="s">
        <v>225</v>
      </c>
      <c r="D112" s="167" t="s">
        <v>226</v>
      </c>
      <c r="E112" s="199">
        <f aca="true" t="shared" si="88" ref="E112:P112">E113+E114</f>
        <v>0</v>
      </c>
      <c r="F112" s="199">
        <f t="shared" si="88"/>
        <v>0</v>
      </c>
      <c r="G112" s="199">
        <f t="shared" si="88"/>
        <v>0</v>
      </c>
      <c r="H112" s="199">
        <f t="shared" si="88"/>
        <v>0</v>
      </c>
      <c r="I112" s="199">
        <f t="shared" si="88"/>
        <v>0</v>
      </c>
      <c r="J112" s="199">
        <f t="shared" si="88"/>
        <v>0</v>
      </c>
      <c r="K112" s="199">
        <f t="shared" si="88"/>
        <v>0</v>
      </c>
      <c r="L112" s="199">
        <f t="shared" si="88"/>
        <v>0</v>
      </c>
      <c r="M112" s="199">
        <f t="shared" si="88"/>
        <v>0</v>
      </c>
      <c r="N112" s="199">
        <f t="shared" si="88"/>
        <v>0</v>
      </c>
      <c r="O112" s="199">
        <f t="shared" si="88"/>
        <v>0</v>
      </c>
      <c r="P112" s="199">
        <f t="shared" si="88"/>
        <v>0</v>
      </c>
      <c r="Q112" s="200">
        <f t="shared" si="84"/>
        <v>0</v>
      </c>
      <c r="R112" s="179"/>
      <c r="S112" s="190" t="s">
        <v>164</v>
      </c>
      <c r="T112" s="195" t="s">
        <v>225</v>
      </c>
      <c r="U112" s="504"/>
      <c r="V112" s="504"/>
      <c r="W112" s="172">
        <f>+W113+W114</f>
        <v>0</v>
      </c>
      <c r="X112" s="172">
        <f>+X113+X114</f>
        <v>0</v>
      </c>
      <c r="Y112" s="172">
        <f aca="true" t="shared" si="89" ref="Y112:AE112">+Y113+Y114</f>
        <v>0</v>
      </c>
      <c r="Z112" s="172">
        <f t="shared" si="89"/>
        <v>0</v>
      </c>
      <c r="AA112" s="172">
        <f t="shared" si="89"/>
        <v>0</v>
      </c>
      <c r="AB112" s="172">
        <f t="shared" si="89"/>
        <v>0</v>
      </c>
      <c r="AC112" s="172">
        <f t="shared" si="89"/>
        <v>0</v>
      </c>
      <c r="AD112" s="172">
        <f t="shared" si="89"/>
        <v>0</v>
      </c>
      <c r="AE112" s="172">
        <f t="shared" si="89"/>
        <v>0</v>
      </c>
      <c r="AF112" s="172">
        <f>+AF113+AF114</f>
        <v>0</v>
      </c>
      <c r="AG112" s="172">
        <f>+AG113+AG114</f>
        <v>0</v>
      </c>
      <c r="AH112" s="172">
        <f>+AH113+AH114</f>
        <v>0</v>
      </c>
      <c r="AI112" s="340">
        <f t="shared" si="82"/>
        <v>0</v>
      </c>
    </row>
    <row r="113" spans="2:35" ht="12.75">
      <c r="B113" s="190" t="s">
        <v>165</v>
      </c>
      <c r="C113" s="201" t="s">
        <v>240</v>
      </c>
      <c r="D113" s="167" t="s">
        <v>226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200">
        <f t="shared" si="84"/>
        <v>0</v>
      </c>
      <c r="R113" s="179"/>
      <c r="S113" s="190" t="s">
        <v>165</v>
      </c>
      <c r="T113" s="201" t="s">
        <v>240</v>
      </c>
      <c r="U113" s="503"/>
      <c r="V113" s="503"/>
      <c r="W113" s="172">
        <f>+E113*$U113</f>
        <v>0</v>
      </c>
      <c r="X113" s="172">
        <f>+F113*$U113</f>
        <v>0</v>
      </c>
      <c r="Y113" s="172">
        <f aca="true" t="shared" si="90" ref="Y113:AE114">+G113*$U113</f>
        <v>0</v>
      </c>
      <c r="Z113" s="172">
        <f t="shared" si="90"/>
        <v>0</v>
      </c>
      <c r="AA113" s="172">
        <f t="shared" si="90"/>
        <v>0</v>
      </c>
      <c r="AB113" s="172">
        <f t="shared" si="90"/>
        <v>0</v>
      </c>
      <c r="AC113" s="172">
        <f t="shared" si="90"/>
        <v>0</v>
      </c>
      <c r="AD113" s="172">
        <f t="shared" si="90"/>
        <v>0</v>
      </c>
      <c r="AE113" s="172">
        <f t="shared" si="90"/>
        <v>0</v>
      </c>
      <c r="AF113" s="172">
        <f aca="true" t="shared" si="91" ref="AF113:AH114">+N113*$V113</f>
        <v>0</v>
      </c>
      <c r="AG113" s="172">
        <f t="shared" si="91"/>
        <v>0</v>
      </c>
      <c r="AH113" s="172">
        <f t="shared" si="91"/>
        <v>0</v>
      </c>
      <c r="AI113" s="340">
        <f t="shared" si="82"/>
        <v>0</v>
      </c>
    </row>
    <row r="114" spans="2:35" ht="12.75">
      <c r="B114" s="190" t="s">
        <v>166</v>
      </c>
      <c r="C114" s="201" t="s">
        <v>242</v>
      </c>
      <c r="D114" s="167" t="s">
        <v>226</v>
      </c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200">
        <f t="shared" si="84"/>
        <v>0</v>
      </c>
      <c r="R114" s="179"/>
      <c r="S114" s="190" t="s">
        <v>166</v>
      </c>
      <c r="T114" s="201" t="s">
        <v>242</v>
      </c>
      <c r="U114" s="503"/>
      <c r="V114" s="503"/>
      <c r="W114" s="172">
        <f>+E114*$U114</f>
        <v>0</v>
      </c>
      <c r="X114" s="172">
        <f>+F114*$U114</f>
        <v>0</v>
      </c>
      <c r="Y114" s="172">
        <f t="shared" si="90"/>
        <v>0</v>
      </c>
      <c r="Z114" s="172">
        <f t="shared" si="90"/>
        <v>0</v>
      </c>
      <c r="AA114" s="172">
        <f t="shared" si="90"/>
        <v>0</v>
      </c>
      <c r="AB114" s="172">
        <f t="shared" si="90"/>
        <v>0</v>
      </c>
      <c r="AC114" s="172">
        <f t="shared" si="90"/>
        <v>0</v>
      </c>
      <c r="AD114" s="172">
        <f t="shared" si="90"/>
        <v>0</v>
      </c>
      <c r="AE114" s="172">
        <f t="shared" si="90"/>
        <v>0</v>
      </c>
      <c r="AF114" s="172">
        <f t="shared" si="91"/>
        <v>0</v>
      </c>
      <c r="AG114" s="172">
        <f t="shared" si="91"/>
        <v>0</v>
      </c>
      <c r="AH114" s="172">
        <f t="shared" si="91"/>
        <v>0</v>
      </c>
      <c r="AI114" s="340">
        <f t="shared" si="82"/>
        <v>0</v>
      </c>
    </row>
    <row r="115" spans="2:35" ht="12.75">
      <c r="B115" s="190" t="s">
        <v>169</v>
      </c>
      <c r="C115" s="202" t="s">
        <v>229</v>
      </c>
      <c r="D115" s="170" t="s">
        <v>230</v>
      </c>
      <c r="E115" s="172">
        <f aca="true" t="shared" si="92" ref="E115:P115">E116+E117</f>
        <v>0</v>
      </c>
      <c r="F115" s="172">
        <f t="shared" si="92"/>
        <v>0</v>
      </c>
      <c r="G115" s="172">
        <f t="shared" si="92"/>
        <v>0</v>
      </c>
      <c r="H115" s="172">
        <f t="shared" si="92"/>
        <v>0</v>
      </c>
      <c r="I115" s="172">
        <f t="shared" si="92"/>
        <v>0</v>
      </c>
      <c r="J115" s="172">
        <f t="shared" si="92"/>
        <v>0</v>
      </c>
      <c r="K115" s="172">
        <f t="shared" si="92"/>
        <v>0</v>
      </c>
      <c r="L115" s="172">
        <f t="shared" si="92"/>
        <v>0</v>
      </c>
      <c r="M115" s="172">
        <f t="shared" si="92"/>
        <v>0</v>
      </c>
      <c r="N115" s="172">
        <f t="shared" si="92"/>
        <v>0</v>
      </c>
      <c r="O115" s="172">
        <f t="shared" si="92"/>
        <v>0</v>
      </c>
      <c r="P115" s="172">
        <f t="shared" si="92"/>
        <v>0</v>
      </c>
      <c r="Q115" s="200">
        <f t="shared" si="84"/>
        <v>0</v>
      </c>
      <c r="R115" s="179"/>
      <c r="S115" s="190" t="s">
        <v>169</v>
      </c>
      <c r="T115" s="202" t="s">
        <v>229</v>
      </c>
      <c r="U115" s="504"/>
      <c r="V115" s="504"/>
      <c r="W115" s="203">
        <f>+W116+W117</f>
        <v>0</v>
      </c>
      <c r="X115" s="203">
        <f>+X116+X117</f>
        <v>0</v>
      </c>
      <c r="Y115" s="203">
        <f aca="true" t="shared" si="93" ref="Y115:AE115">+Y116+Y117</f>
        <v>0</v>
      </c>
      <c r="Z115" s="203">
        <f t="shared" si="93"/>
        <v>0</v>
      </c>
      <c r="AA115" s="203">
        <f t="shared" si="93"/>
        <v>0</v>
      </c>
      <c r="AB115" s="203">
        <f t="shared" si="93"/>
        <v>0</v>
      </c>
      <c r="AC115" s="203">
        <f t="shared" si="93"/>
        <v>0</v>
      </c>
      <c r="AD115" s="203">
        <f t="shared" si="93"/>
        <v>0</v>
      </c>
      <c r="AE115" s="203">
        <f t="shared" si="93"/>
        <v>0</v>
      </c>
      <c r="AF115" s="203">
        <f>+AF116+AF117</f>
        <v>0</v>
      </c>
      <c r="AG115" s="203">
        <f>+AG116+AG117</f>
        <v>0</v>
      </c>
      <c r="AH115" s="203">
        <f>+AH116+AH117</f>
        <v>0</v>
      </c>
      <c r="AI115" s="340">
        <f t="shared" si="82"/>
        <v>0</v>
      </c>
    </row>
    <row r="116" spans="2:35" ht="12.75">
      <c r="B116" s="205" t="s">
        <v>344</v>
      </c>
      <c r="C116" s="202" t="s">
        <v>244</v>
      </c>
      <c r="D116" s="170" t="s">
        <v>230</v>
      </c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0">
        <f t="shared" si="84"/>
        <v>0</v>
      </c>
      <c r="R116" s="179"/>
      <c r="S116" s="205" t="s">
        <v>344</v>
      </c>
      <c r="T116" s="202" t="s">
        <v>244</v>
      </c>
      <c r="U116" s="503"/>
      <c r="V116" s="503"/>
      <c r="W116" s="172">
        <f>+E116*$U116</f>
        <v>0</v>
      </c>
      <c r="X116" s="172">
        <f>+F116*$U116</f>
        <v>0</v>
      </c>
      <c r="Y116" s="172">
        <f aca="true" t="shared" si="94" ref="Y116:AE117">+G116*$U116</f>
        <v>0</v>
      </c>
      <c r="Z116" s="172">
        <f t="shared" si="94"/>
        <v>0</v>
      </c>
      <c r="AA116" s="172">
        <f t="shared" si="94"/>
        <v>0</v>
      </c>
      <c r="AB116" s="172">
        <f t="shared" si="94"/>
        <v>0</v>
      </c>
      <c r="AC116" s="172">
        <f t="shared" si="94"/>
        <v>0</v>
      </c>
      <c r="AD116" s="172">
        <f t="shared" si="94"/>
        <v>0</v>
      </c>
      <c r="AE116" s="172">
        <f t="shared" si="94"/>
        <v>0</v>
      </c>
      <c r="AF116" s="172">
        <f aca="true" t="shared" si="95" ref="AF116:AH117">+N116*$V116</f>
        <v>0</v>
      </c>
      <c r="AG116" s="172">
        <f t="shared" si="95"/>
        <v>0</v>
      </c>
      <c r="AH116" s="172">
        <f t="shared" si="95"/>
        <v>0</v>
      </c>
      <c r="AI116" s="340">
        <f t="shared" si="82"/>
        <v>0</v>
      </c>
    </row>
    <row r="117" spans="2:35" ht="12.75">
      <c r="B117" s="207" t="s">
        <v>345</v>
      </c>
      <c r="C117" s="208" t="s">
        <v>246</v>
      </c>
      <c r="D117" s="170" t="s">
        <v>230</v>
      </c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10">
        <f t="shared" si="84"/>
        <v>0</v>
      </c>
      <c r="R117" s="179"/>
      <c r="S117" s="205" t="s">
        <v>345</v>
      </c>
      <c r="T117" s="381" t="s">
        <v>246</v>
      </c>
      <c r="U117" s="506"/>
      <c r="V117" s="506"/>
      <c r="W117" s="203">
        <f>+E117*$U117</f>
        <v>0</v>
      </c>
      <c r="X117" s="203">
        <f>+F117*$U117</f>
        <v>0</v>
      </c>
      <c r="Y117" s="203">
        <f t="shared" si="94"/>
        <v>0</v>
      </c>
      <c r="Z117" s="203">
        <f t="shared" si="94"/>
        <v>0</v>
      </c>
      <c r="AA117" s="203">
        <f t="shared" si="94"/>
        <v>0</v>
      </c>
      <c r="AB117" s="203">
        <f t="shared" si="94"/>
        <v>0</v>
      </c>
      <c r="AC117" s="203">
        <f t="shared" si="94"/>
        <v>0</v>
      </c>
      <c r="AD117" s="203">
        <f t="shared" si="94"/>
        <v>0</v>
      </c>
      <c r="AE117" s="203">
        <f t="shared" si="94"/>
        <v>0</v>
      </c>
      <c r="AF117" s="203">
        <f t="shared" si="95"/>
        <v>0</v>
      </c>
      <c r="AG117" s="203">
        <f t="shared" si="95"/>
        <v>0</v>
      </c>
      <c r="AH117" s="203">
        <f t="shared" si="95"/>
        <v>0</v>
      </c>
      <c r="AI117" s="340">
        <f t="shared" si="82"/>
        <v>0</v>
      </c>
    </row>
    <row r="118" spans="2:35" ht="12.75">
      <c r="B118" s="211"/>
      <c r="C118" s="208" t="s">
        <v>257</v>
      </c>
      <c r="D118" s="223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10"/>
      <c r="R118" s="225"/>
      <c r="S118" s="174"/>
      <c r="T118" s="175" t="s">
        <v>257</v>
      </c>
      <c r="U118" s="292"/>
      <c r="V118" s="292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60"/>
    </row>
    <row r="119" spans="2:35" ht="12.75">
      <c r="B119" s="174" t="s">
        <v>108</v>
      </c>
      <c r="C119" s="175" t="s">
        <v>258</v>
      </c>
      <c r="D119" s="176" t="s">
        <v>226</v>
      </c>
      <c r="E119" s="177">
        <f aca="true" t="shared" si="96" ref="E119:P119">E120+E147</f>
        <v>0</v>
      </c>
      <c r="F119" s="177">
        <f t="shared" si="96"/>
        <v>0</v>
      </c>
      <c r="G119" s="177">
        <f t="shared" si="96"/>
        <v>0</v>
      </c>
      <c r="H119" s="177">
        <f t="shared" si="96"/>
        <v>0</v>
      </c>
      <c r="I119" s="177">
        <f t="shared" si="96"/>
        <v>0</v>
      </c>
      <c r="J119" s="177">
        <f t="shared" si="96"/>
        <v>0</v>
      </c>
      <c r="K119" s="177">
        <f t="shared" si="96"/>
        <v>0</v>
      </c>
      <c r="L119" s="177">
        <f t="shared" si="96"/>
        <v>0</v>
      </c>
      <c r="M119" s="177">
        <f t="shared" si="96"/>
        <v>0</v>
      </c>
      <c r="N119" s="177">
        <f t="shared" si="96"/>
        <v>0</v>
      </c>
      <c r="O119" s="177">
        <f t="shared" si="96"/>
        <v>0</v>
      </c>
      <c r="P119" s="177">
        <f t="shared" si="96"/>
        <v>0</v>
      </c>
      <c r="Q119" s="178">
        <f>SUM(E119:P119)</f>
        <v>0</v>
      </c>
      <c r="R119" s="179"/>
      <c r="S119" s="211" t="s">
        <v>108</v>
      </c>
      <c r="T119" s="256" t="s">
        <v>258</v>
      </c>
      <c r="U119" s="292"/>
      <c r="V119" s="292"/>
      <c r="W119" s="258">
        <f>+W120+W147</f>
        <v>0</v>
      </c>
      <c r="X119" s="258">
        <f>+X120+X147</f>
        <v>0</v>
      </c>
      <c r="Y119" s="258">
        <f aca="true" t="shared" si="97" ref="Y119:AE119">+Y120+Y147</f>
        <v>0</v>
      </c>
      <c r="Z119" s="258">
        <f t="shared" si="97"/>
        <v>0</v>
      </c>
      <c r="AA119" s="258">
        <f t="shared" si="97"/>
        <v>0</v>
      </c>
      <c r="AB119" s="258">
        <f t="shared" si="97"/>
        <v>0</v>
      </c>
      <c r="AC119" s="258">
        <f t="shared" si="97"/>
        <v>0</v>
      </c>
      <c r="AD119" s="258">
        <f t="shared" si="97"/>
        <v>0</v>
      </c>
      <c r="AE119" s="258">
        <f t="shared" si="97"/>
        <v>0</v>
      </c>
      <c r="AF119" s="258">
        <f>+AF120+AF147</f>
        <v>0</v>
      </c>
      <c r="AG119" s="258">
        <f>+AG120+AG147</f>
        <v>0</v>
      </c>
      <c r="AH119" s="258">
        <f>+AH120+AH147</f>
        <v>0</v>
      </c>
      <c r="AI119" s="386">
        <f>+AI120+AI147</f>
        <v>0</v>
      </c>
    </row>
    <row r="120" spans="2:35" ht="12.75">
      <c r="B120" s="220" t="s">
        <v>259</v>
      </c>
      <c r="C120" s="187" t="s">
        <v>260</v>
      </c>
      <c r="D120" s="188" t="s">
        <v>226</v>
      </c>
      <c r="E120" s="226">
        <f aca="true" t="shared" si="98" ref="E120:P120">E124+E133</f>
        <v>0</v>
      </c>
      <c r="F120" s="226">
        <f t="shared" si="98"/>
        <v>0</v>
      </c>
      <c r="G120" s="226">
        <f t="shared" si="98"/>
        <v>0</v>
      </c>
      <c r="H120" s="226">
        <f t="shared" si="98"/>
        <v>0</v>
      </c>
      <c r="I120" s="226">
        <f t="shared" si="98"/>
        <v>0</v>
      </c>
      <c r="J120" s="226">
        <f t="shared" si="98"/>
        <v>0</v>
      </c>
      <c r="K120" s="226">
        <f t="shared" si="98"/>
        <v>0</v>
      </c>
      <c r="L120" s="226">
        <f t="shared" si="98"/>
        <v>0</v>
      </c>
      <c r="M120" s="226">
        <f t="shared" si="98"/>
        <v>0</v>
      </c>
      <c r="N120" s="226">
        <f t="shared" si="98"/>
        <v>0</v>
      </c>
      <c r="O120" s="226">
        <f t="shared" si="98"/>
        <v>0</v>
      </c>
      <c r="P120" s="226">
        <f t="shared" si="98"/>
        <v>0</v>
      </c>
      <c r="Q120" s="227">
        <f>SUM(E120:P120)</f>
        <v>0</v>
      </c>
      <c r="R120" s="179"/>
      <c r="S120" s="220" t="s">
        <v>259</v>
      </c>
      <c r="T120" s="187" t="s">
        <v>260</v>
      </c>
      <c r="U120" s="292"/>
      <c r="V120" s="292"/>
      <c r="W120" s="180">
        <f>+W121+W130</f>
        <v>0</v>
      </c>
      <c r="X120" s="180">
        <f>+X121+X130</f>
        <v>0</v>
      </c>
      <c r="Y120" s="180">
        <f aca="true" t="shared" si="99" ref="Y120:AE120">+Y121+Y130</f>
        <v>0</v>
      </c>
      <c r="Z120" s="180">
        <f t="shared" si="99"/>
        <v>0</v>
      </c>
      <c r="AA120" s="180">
        <f t="shared" si="99"/>
        <v>0</v>
      </c>
      <c r="AB120" s="180">
        <f t="shared" si="99"/>
        <v>0</v>
      </c>
      <c r="AC120" s="180">
        <f t="shared" si="99"/>
        <v>0</v>
      </c>
      <c r="AD120" s="180">
        <f t="shared" si="99"/>
        <v>0</v>
      </c>
      <c r="AE120" s="180">
        <f t="shared" si="99"/>
        <v>0</v>
      </c>
      <c r="AF120" s="180">
        <f>+AF121+AF130</f>
        <v>0</v>
      </c>
      <c r="AG120" s="180">
        <f>+AG121+AG130</f>
        <v>0</v>
      </c>
      <c r="AH120" s="180">
        <f>+AH121+AH130</f>
        <v>0</v>
      </c>
      <c r="AI120" s="382">
        <f>+AI121+AI130</f>
        <v>0</v>
      </c>
    </row>
    <row r="121" spans="2:35" ht="12.75">
      <c r="B121" s="190"/>
      <c r="C121" s="201" t="s">
        <v>261</v>
      </c>
      <c r="D121" s="204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200"/>
      <c r="R121" s="179"/>
      <c r="S121" s="190"/>
      <c r="T121" s="201" t="s">
        <v>261</v>
      </c>
      <c r="U121" s="292"/>
      <c r="V121" s="292"/>
      <c r="W121" s="228">
        <f>+W122+W123+W124</f>
        <v>0</v>
      </c>
      <c r="X121" s="228">
        <f>+X122+X123+X124</f>
        <v>0</v>
      </c>
      <c r="Y121" s="228">
        <f aca="true" t="shared" si="100" ref="Y121:AE121">+Y122+Y123+Y124</f>
        <v>0</v>
      </c>
      <c r="Z121" s="228">
        <f t="shared" si="100"/>
        <v>0</v>
      </c>
      <c r="AA121" s="228">
        <f t="shared" si="100"/>
        <v>0</v>
      </c>
      <c r="AB121" s="228">
        <f t="shared" si="100"/>
        <v>0</v>
      </c>
      <c r="AC121" s="228">
        <f t="shared" si="100"/>
        <v>0</v>
      </c>
      <c r="AD121" s="228">
        <f t="shared" si="100"/>
        <v>0</v>
      </c>
      <c r="AE121" s="228">
        <f t="shared" si="100"/>
        <v>0</v>
      </c>
      <c r="AF121" s="228">
        <f>+AF122+AF123+AF124</f>
        <v>0</v>
      </c>
      <c r="AG121" s="228">
        <f>+AG122+AG123+AG124</f>
        <v>0</v>
      </c>
      <c r="AH121" s="228">
        <f>+AH122+AH123+AH124</f>
        <v>0</v>
      </c>
      <c r="AI121" s="387">
        <f>+AI122+AI123+AI124</f>
        <v>0</v>
      </c>
    </row>
    <row r="122" spans="2:35" ht="13.5" customHeight="1">
      <c r="B122" s="190" t="s">
        <v>262</v>
      </c>
      <c r="C122" s="195" t="s">
        <v>236</v>
      </c>
      <c r="D122" s="196" t="s">
        <v>224</v>
      </c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200">
        <f>SUM(E122:P122)</f>
        <v>0</v>
      </c>
      <c r="R122" s="179"/>
      <c r="S122" s="190" t="s">
        <v>262</v>
      </c>
      <c r="T122" s="195" t="s">
        <v>236</v>
      </c>
      <c r="U122" s="507"/>
      <c r="V122" s="507"/>
      <c r="W122" s="172">
        <f>+E122*$U122</f>
        <v>0</v>
      </c>
      <c r="X122" s="172">
        <f>+F122*$U122</f>
        <v>0</v>
      </c>
      <c r="Y122" s="172">
        <f aca="true" t="shared" si="101" ref="Y122:AE122">+G122*$U122</f>
        <v>0</v>
      </c>
      <c r="Z122" s="172">
        <f t="shared" si="101"/>
        <v>0</v>
      </c>
      <c r="AA122" s="172">
        <f t="shared" si="101"/>
        <v>0</v>
      </c>
      <c r="AB122" s="172">
        <f t="shared" si="101"/>
        <v>0</v>
      </c>
      <c r="AC122" s="172">
        <f t="shared" si="101"/>
        <v>0</v>
      </c>
      <c r="AD122" s="172">
        <f t="shared" si="101"/>
        <v>0</v>
      </c>
      <c r="AE122" s="172">
        <f t="shared" si="101"/>
        <v>0</v>
      </c>
      <c r="AF122" s="172">
        <f>+N122*$V122</f>
        <v>0</v>
      </c>
      <c r="AG122" s="172">
        <f>+O122*$V122</f>
        <v>0</v>
      </c>
      <c r="AH122" s="172">
        <f>+P122*$V122</f>
        <v>0</v>
      </c>
      <c r="AI122" s="340">
        <f>SUM(W122:AH122)</f>
        <v>0</v>
      </c>
    </row>
    <row r="123" spans="2:35" ht="12.75">
      <c r="B123" s="190" t="s">
        <v>263</v>
      </c>
      <c r="C123" s="195" t="s">
        <v>233</v>
      </c>
      <c r="D123" s="196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200"/>
      <c r="R123" s="179"/>
      <c r="S123" s="190" t="s">
        <v>263</v>
      </c>
      <c r="T123" s="195" t="s">
        <v>233</v>
      </c>
      <c r="U123" s="502"/>
      <c r="V123" s="502"/>
      <c r="W123" s="172">
        <f>+E123*$U123/1000</f>
        <v>0</v>
      </c>
      <c r="X123" s="172">
        <f>+F123*$U123/1000</f>
        <v>0</v>
      </c>
      <c r="Y123" s="172">
        <f aca="true" t="shared" si="102" ref="Y123:AE123">+G123*$U123/1000</f>
        <v>0</v>
      </c>
      <c r="Z123" s="172">
        <f t="shared" si="102"/>
        <v>0</v>
      </c>
      <c r="AA123" s="172">
        <f t="shared" si="102"/>
        <v>0</v>
      </c>
      <c r="AB123" s="172">
        <f t="shared" si="102"/>
        <v>0</v>
      </c>
      <c r="AC123" s="172">
        <f t="shared" si="102"/>
        <v>0</v>
      </c>
      <c r="AD123" s="172">
        <f t="shared" si="102"/>
        <v>0</v>
      </c>
      <c r="AE123" s="172">
        <f t="shared" si="102"/>
        <v>0</v>
      </c>
      <c r="AF123" s="172">
        <f>+N123*$V123/1000</f>
        <v>0</v>
      </c>
      <c r="AG123" s="172">
        <f>+O123*$V123/1000</f>
        <v>0</v>
      </c>
      <c r="AH123" s="172">
        <f>+P123*$V123/1000</f>
        <v>0</v>
      </c>
      <c r="AI123" s="340">
        <f>SUM(W123:AH123)</f>
        <v>0</v>
      </c>
    </row>
    <row r="124" spans="2:35" ht="12.75">
      <c r="B124" s="190" t="s">
        <v>346</v>
      </c>
      <c r="C124" s="195" t="s">
        <v>225</v>
      </c>
      <c r="D124" s="196" t="s">
        <v>226</v>
      </c>
      <c r="E124" s="199">
        <f aca="true" t="shared" si="103" ref="E124:P124">E125+E126+E127+E128+E129</f>
        <v>0</v>
      </c>
      <c r="F124" s="199">
        <f t="shared" si="103"/>
        <v>0</v>
      </c>
      <c r="G124" s="199">
        <f t="shared" si="103"/>
        <v>0</v>
      </c>
      <c r="H124" s="199">
        <f t="shared" si="103"/>
        <v>0</v>
      </c>
      <c r="I124" s="199">
        <f t="shared" si="103"/>
        <v>0</v>
      </c>
      <c r="J124" s="199">
        <f t="shared" si="103"/>
        <v>0</v>
      </c>
      <c r="K124" s="199">
        <f t="shared" si="103"/>
        <v>0</v>
      </c>
      <c r="L124" s="199">
        <f t="shared" si="103"/>
        <v>0</v>
      </c>
      <c r="M124" s="199">
        <f t="shared" si="103"/>
        <v>0</v>
      </c>
      <c r="N124" s="199">
        <f t="shared" si="103"/>
        <v>0</v>
      </c>
      <c r="O124" s="199">
        <f t="shared" si="103"/>
        <v>0</v>
      </c>
      <c r="P124" s="199">
        <f t="shared" si="103"/>
        <v>0</v>
      </c>
      <c r="Q124" s="200">
        <f aca="true" t="shared" si="104" ref="Q124:Q129">SUM(E124:P124)</f>
        <v>0</v>
      </c>
      <c r="R124" s="179"/>
      <c r="S124" s="190" t="s">
        <v>346</v>
      </c>
      <c r="T124" s="195" t="s">
        <v>225</v>
      </c>
      <c r="U124" s="504"/>
      <c r="V124" s="504"/>
      <c r="W124" s="172">
        <f>+W125+W126+W127+W128+W129</f>
        <v>0</v>
      </c>
      <c r="X124" s="172">
        <f>+X125+X126+X127+X128+X129</f>
        <v>0</v>
      </c>
      <c r="Y124" s="172">
        <f aca="true" t="shared" si="105" ref="Y124:AE124">+Y125+Y126+Y127+Y128+Y129</f>
        <v>0</v>
      </c>
      <c r="Z124" s="172">
        <f t="shared" si="105"/>
        <v>0</v>
      </c>
      <c r="AA124" s="172">
        <f t="shared" si="105"/>
        <v>0</v>
      </c>
      <c r="AB124" s="172">
        <f t="shared" si="105"/>
        <v>0</v>
      </c>
      <c r="AC124" s="172">
        <f t="shared" si="105"/>
        <v>0</v>
      </c>
      <c r="AD124" s="172">
        <f t="shared" si="105"/>
        <v>0</v>
      </c>
      <c r="AE124" s="172">
        <f t="shared" si="105"/>
        <v>0</v>
      </c>
      <c r="AF124" s="172">
        <f>+AF125+AF126+AF127+AF128+AF129</f>
        <v>0</v>
      </c>
      <c r="AG124" s="172">
        <f>+AG125+AG126+AG127+AG128+AG129</f>
        <v>0</v>
      </c>
      <c r="AH124" s="172">
        <f>+AH125+AH126+AH127+AH128+AH129</f>
        <v>0</v>
      </c>
      <c r="AI124" s="340">
        <f aca="true" t="shared" si="106" ref="AI124:AI129">SUM(W124:AH124)</f>
        <v>0</v>
      </c>
    </row>
    <row r="125" spans="2:35" ht="12.75">
      <c r="B125" s="190" t="s">
        <v>347</v>
      </c>
      <c r="C125" s="202" t="s">
        <v>264</v>
      </c>
      <c r="D125" s="196" t="s">
        <v>226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200">
        <f t="shared" si="104"/>
        <v>0</v>
      </c>
      <c r="R125" s="179"/>
      <c r="S125" s="190" t="s">
        <v>347</v>
      </c>
      <c r="T125" s="202" t="s">
        <v>264</v>
      </c>
      <c r="U125" s="503"/>
      <c r="V125" s="503"/>
      <c r="W125" s="172">
        <f aca="true" t="shared" si="107" ref="W125:AE129">+E125*$U125</f>
        <v>0</v>
      </c>
      <c r="X125" s="172">
        <f t="shared" si="107"/>
        <v>0</v>
      </c>
      <c r="Y125" s="172">
        <f t="shared" si="107"/>
        <v>0</v>
      </c>
      <c r="Z125" s="172">
        <f t="shared" si="107"/>
        <v>0</v>
      </c>
      <c r="AA125" s="172">
        <f t="shared" si="107"/>
        <v>0</v>
      </c>
      <c r="AB125" s="172">
        <f t="shared" si="107"/>
        <v>0</v>
      </c>
      <c r="AC125" s="172">
        <f t="shared" si="107"/>
        <v>0</v>
      </c>
      <c r="AD125" s="172">
        <f t="shared" si="107"/>
        <v>0</v>
      </c>
      <c r="AE125" s="172">
        <f t="shared" si="107"/>
        <v>0</v>
      </c>
      <c r="AF125" s="172">
        <f aca="true" t="shared" si="108" ref="AF125:AH129">+N125*$V125</f>
        <v>0</v>
      </c>
      <c r="AG125" s="172">
        <f t="shared" si="108"/>
        <v>0</v>
      </c>
      <c r="AH125" s="172">
        <f t="shared" si="108"/>
        <v>0</v>
      </c>
      <c r="AI125" s="340">
        <f t="shared" si="106"/>
        <v>0</v>
      </c>
    </row>
    <row r="126" spans="2:35" ht="12.75">
      <c r="B126" s="229" t="s">
        <v>348</v>
      </c>
      <c r="C126" s="202" t="s">
        <v>265</v>
      </c>
      <c r="D126" s="196" t="s">
        <v>226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200">
        <f t="shared" si="104"/>
        <v>0</v>
      </c>
      <c r="R126" s="179"/>
      <c r="S126" s="229" t="s">
        <v>348</v>
      </c>
      <c r="T126" s="202" t="s">
        <v>265</v>
      </c>
      <c r="U126" s="503"/>
      <c r="V126" s="503"/>
      <c r="W126" s="172">
        <f t="shared" si="107"/>
        <v>0</v>
      </c>
      <c r="X126" s="172">
        <f t="shared" si="107"/>
        <v>0</v>
      </c>
      <c r="Y126" s="172">
        <f t="shared" si="107"/>
        <v>0</v>
      </c>
      <c r="Z126" s="172">
        <f t="shared" si="107"/>
        <v>0</v>
      </c>
      <c r="AA126" s="172">
        <f t="shared" si="107"/>
        <v>0</v>
      </c>
      <c r="AB126" s="172">
        <f t="shared" si="107"/>
        <v>0</v>
      </c>
      <c r="AC126" s="172">
        <f t="shared" si="107"/>
        <v>0</v>
      </c>
      <c r="AD126" s="172">
        <f t="shared" si="107"/>
        <v>0</v>
      </c>
      <c r="AE126" s="172">
        <f t="shared" si="107"/>
        <v>0</v>
      </c>
      <c r="AF126" s="172">
        <f t="shared" si="108"/>
        <v>0</v>
      </c>
      <c r="AG126" s="172">
        <f t="shared" si="108"/>
        <v>0</v>
      </c>
      <c r="AH126" s="172">
        <f t="shared" si="108"/>
        <v>0</v>
      </c>
      <c r="AI126" s="340">
        <f t="shared" si="106"/>
        <v>0</v>
      </c>
    </row>
    <row r="127" spans="2:35" ht="12.75">
      <c r="B127" s="190" t="s">
        <v>349</v>
      </c>
      <c r="C127" s="202" t="s">
        <v>266</v>
      </c>
      <c r="D127" s="196" t="s">
        <v>226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200">
        <f t="shared" si="104"/>
        <v>0</v>
      </c>
      <c r="R127" s="179"/>
      <c r="S127" s="190" t="s">
        <v>349</v>
      </c>
      <c r="T127" s="202" t="s">
        <v>266</v>
      </c>
      <c r="U127" s="503"/>
      <c r="V127" s="503"/>
      <c r="W127" s="172">
        <f t="shared" si="107"/>
        <v>0</v>
      </c>
      <c r="X127" s="172">
        <f t="shared" si="107"/>
        <v>0</v>
      </c>
      <c r="Y127" s="172">
        <f t="shared" si="107"/>
        <v>0</v>
      </c>
      <c r="Z127" s="172">
        <f t="shared" si="107"/>
        <v>0</v>
      </c>
      <c r="AA127" s="172">
        <f t="shared" si="107"/>
        <v>0</v>
      </c>
      <c r="AB127" s="172">
        <f t="shared" si="107"/>
        <v>0</v>
      </c>
      <c r="AC127" s="172">
        <f t="shared" si="107"/>
        <v>0</v>
      </c>
      <c r="AD127" s="172">
        <f t="shared" si="107"/>
        <v>0</v>
      </c>
      <c r="AE127" s="172">
        <f t="shared" si="107"/>
        <v>0</v>
      </c>
      <c r="AF127" s="172">
        <f t="shared" si="108"/>
        <v>0</v>
      </c>
      <c r="AG127" s="172">
        <f t="shared" si="108"/>
        <v>0</v>
      </c>
      <c r="AH127" s="172">
        <f t="shared" si="108"/>
        <v>0</v>
      </c>
      <c r="AI127" s="340">
        <f t="shared" si="106"/>
        <v>0</v>
      </c>
    </row>
    <row r="128" spans="2:35" ht="12.75">
      <c r="B128" s="229" t="s">
        <v>350</v>
      </c>
      <c r="C128" s="202" t="s">
        <v>267</v>
      </c>
      <c r="D128" s="196" t="s">
        <v>226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200">
        <f t="shared" si="104"/>
        <v>0</v>
      </c>
      <c r="R128" s="179"/>
      <c r="S128" s="229" t="s">
        <v>350</v>
      </c>
      <c r="T128" s="202" t="s">
        <v>267</v>
      </c>
      <c r="U128" s="503"/>
      <c r="V128" s="503"/>
      <c r="W128" s="172">
        <f t="shared" si="107"/>
        <v>0</v>
      </c>
      <c r="X128" s="172">
        <f t="shared" si="107"/>
        <v>0</v>
      </c>
      <c r="Y128" s="172">
        <f t="shared" si="107"/>
        <v>0</v>
      </c>
      <c r="Z128" s="172">
        <f t="shared" si="107"/>
        <v>0</v>
      </c>
      <c r="AA128" s="172">
        <f t="shared" si="107"/>
        <v>0</v>
      </c>
      <c r="AB128" s="172">
        <f t="shared" si="107"/>
        <v>0</v>
      </c>
      <c r="AC128" s="172">
        <f t="shared" si="107"/>
        <v>0</v>
      </c>
      <c r="AD128" s="172">
        <f t="shared" si="107"/>
        <v>0</v>
      </c>
      <c r="AE128" s="172">
        <f t="shared" si="107"/>
        <v>0</v>
      </c>
      <c r="AF128" s="172">
        <f t="shared" si="108"/>
        <v>0</v>
      </c>
      <c r="AG128" s="172">
        <f t="shared" si="108"/>
        <v>0</v>
      </c>
      <c r="AH128" s="172">
        <f t="shared" si="108"/>
        <v>0</v>
      </c>
      <c r="AI128" s="340">
        <f t="shared" si="106"/>
        <v>0</v>
      </c>
    </row>
    <row r="129" spans="2:35" ht="12.75">
      <c r="B129" s="190" t="s">
        <v>351</v>
      </c>
      <c r="C129" s="202" t="s">
        <v>268</v>
      </c>
      <c r="D129" s="196" t="s">
        <v>226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200">
        <f t="shared" si="104"/>
        <v>0</v>
      </c>
      <c r="R129" s="179"/>
      <c r="S129" s="190" t="s">
        <v>351</v>
      </c>
      <c r="T129" s="202" t="s">
        <v>268</v>
      </c>
      <c r="U129" s="506"/>
      <c r="V129" s="506"/>
      <c r="W129" s="172">
        <f t="shared" si="107"/>
        <v>0</v>
      </c>
      <c r="X129" s="172">
        <f t="shared" si="107"/>
        <v>0</v>
      </c>
      <c r="Y129" s="172">
        <f t="shared" si="107"/>
        <v>0</v>
      </c>
      <c r="Z129" s="172">
        <f t="shared" si="107"/>
        <v>0</v>
      </c>
      <c r="AA129" s="172">
        <f t="shared" si="107"/>
        <v>0</v>
      </c>
      <c r="AB129" s="172">
        <f t="shared" si="107"/>
        <v>0</v>
      </c>
      <c r="AC129" s="172">
        <f t="shared" si="107"/>
        <v>0</v>
      </c>
      <c r="AD129" s="172">
        <f t="shared" si="107"/>
        <v>0</v>
      </c>
      <c r="AE129" s="172">
        <f t="shared" si="107"/>
        <v>0</v>
      </c>
      <c r="AF129" s="172">
        <f t="shared" si="108"/>
        <v>0</v>
      </c>
      <c r="AG129" s="172">
        <f t="shared" si="108"/>
        <v>0</v>
      </c>
      <c r="AH129" s="172">
        <f t="shared" si="108"/>
        <v>0</v>
      </c>
      <c r="AI129" s="340">
        <f t="shared" si="106"/>
        <v>0</v>
      </c>
    </row>
    <row r="130" spans="2:35" ht="12.75">
      <c r="B130" s="229"/>
      <c r="C130" s="201" t="s">
        <v>269</v>
      </c>
      <c r="D130" s="204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200"/>
      <c r="R130" s="179"/>
      <c r="S130" s="229"/>
      <c r="T130" s="201" t="s">
        <v>269</v>
      </c>
      <c r="U130" s="292"/>
      <c r="V130" s="292"/>
      <c r="W130" s="228">
        <f>+W131+W132+W133</f>
        <v>0</v>
      </c>
      <c r="X130" s="228">
        <f>+X131+X132+X133</f>
        <v>0</v>
      </c>
      <c r="Y130" s="228">
        <f aca="true" t="shared" si="109" ref="Y130:AE130">+Y131+Y132+Y133</f>
        <v>0</v>
      </c>
      <c r="Z130" s="228">
        <f t="shared" si="109"/>
        <v>0</v>
      </c>
      <c r="AA130" s="228">
        <f t="shared" si="109"/>
        <v>0</v>
      </c>
      <c r="AB130" s="228">
        <f t="shared" si="109"/>
        <v>0</v>
      </c>
      <c r="AC130" s="228">
        <f t="shared" si="109"/>
        <v>0</v>
      </c>
      <c r="AD130" s="228">
        <f t="shared" si="109"/>
        <v>0</v>
      </c>
      <c r="AE130" s="228">
        <f t="shared" si="109"/>
        <v>0</v>
      </c>
      <c r="AF130" s="228">
        <f>+AF131+AF132+AF133</f>
        <v>0</v>
      </c>
      <c r="AG130" s="228">
        <f>+AG131+AG132+AG133</f>
        <v>0</v>
      </c>
      <c r="AH130" s="228">
        <f>+AH131+AH132+AH133</f>
        <v>0</v>
      </c>
      <c r="AI130" s="387">
        <f>+AI131+AI132+AI133</f>
        <v>0</v>
      </c>
    </row>
    <row r="131" spans="2:35" ht="12.75">
      <c r="B131" s="229" t="s">
        <v>352</v>
      </c>
      <c r="C131" s="195" t="s">
        <v>236</v>
      </c>
      <c r="D131" s="196" t="s">
        <v>224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200">
        <f>SUM(E131:P131)</f>
        <v>0</v>
      </c>
      <c r="R131" s="179"/>
      <c r="S131" s="229" t="s">
        <v>352</v>
      </c>
      <c r="T131" s="195" t="s">
        <v>236</v>
      </c>
      <c r="U131" s="507"/>
      <c r="V131" s="507"/>
      <c r="W131" s="172">
        <f>+E131*$U131</f>
        <v>0</v>
      </c>
      <c r="X131" s="172">
        <f>+F131*$U131</f>
        <v>0</v>
      </c>
      <c r="Y131" s="172">
        <f aca="true" t="shared" si="110" ref="Y131:AE131">+G131*$U131</f>
        <v>0</v>
      </c>
      <c r="Z131" s="172">
        <f t="shared" si="110"/>
        <v>0</v>
      </c>
      <c r="AA131" s="172">
        <f t="shared" si="110"/>
        <v>0</v>
      </c>
      <c r="AB131" s="172">
        <f t="shared" si="110"/>
        <v>0</v>
      </c>
      <c r="AC131" s="172">
        <f t="shared" si="110"/>
        <v>0</v>
      </c>
      <c r="AD131" s="172">
        <f t="shared" si="110"/>
        <v>0</v>
      </c>
      <c r="AE131" s="172">
        <f t="shared" si="110"/>
        <v>0</v>
      </c>
      <c r="AF131" s="172">
        <f>+N131*$V131</f>
        <v>0</v>
      </c>
      <c r="AG131" s="172">
        <f>+O131*$V131</f>
        <v>0</v>
      </c>
      <c r="AH131" s="172">
        <f>+P131*$V131</f>
        <v>0</v>
      </c>
      <c r="AI131" s="340">
        <f>SUM(W131:AH131)</f>
        <v>0</v>
      </c>
    </row>
    <row r="132" spans="2:35" ht="12.75">
      <c r="B132" s="229" t="s">
        <v>353</v>
      </c>
      <c r="C132" s="195" t="s">
        <v>233</v>
      </c>
      <c r="D132" s="196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200"/>
      <c r="R132" s="179"/>
      <c r="S132" s="229" t="s">
        <v>353</v>
      </c>
      <c r="T132" s="195" t="s">
        <v>233</v>
      </c>
      <c r="U132" s="502"/>
      <c r="V132" s="502"/>
      <c r="W132" s="172">
        <f>+E132*$U132/1000</f>
        <v>0</v>
      </c>
      <c r="X132" s="172">
        <f>+F132*$U132/1000</f>
        <v>0</v>
      </c>
      <c r="Y132" s="172">
        <f aca="true" t="shared" si="111" ref="Y132:AE132">+G132*$U132/1000</f>
        <v>0</v>
      </c>
      <c r="Z132" s="172">
        <f t="shared" si="111"/>
        <v>0</v>
      </c>
      <c r="AA132" s="172">
        <f t="shared" si="111"/>
        <v>0</v>
      </c>
      <c r="AB132" s="172">
        <f t="shared" si="111"/>
        <v>0</v>
      </c>
      <c r="AC132" s="172">
        <f t="shared" si="111"/>
        <v>0</v>
      </c>
      <c r="AD132" s="172">
        <f t="shared" si="111"/>
        <v>0</v>
      </c>
      <c r="AE132" s="172">
        <f t="shared" si="111"/>
        <v>0</v>
      </c>
      <c r="AF132" s="172">
        <f>+N132*$V132/1000</f>
        <v>0</v>
      </c>
      <c r="AG132" s="172">
        <f>+O132*$V132/1000</f>
        <v>0</v>
      </c>
      <c r="AH132" s="172">
        <f>+P132*$V132/1000</f>
        <v>0</v>
      </c>
      <c r="AI132" s="340">
        <f aca="true" t="shared" si="112" ref="AI132:AI146">SUM(W132:AH132)</f>
        <v>0</v>
      </c>
    </row>
    <row r="133" spans="2:35" ht="12.75">
      <c r="B133" s="229" t="s">
        <v>354</v>
      </c>
      <c r="C133" s="195" t="s">
        <v>225</v>
      </c>
      <c r="D133" s="196" t="s">
        <v>226</v>
      </c>
      <c r="E133" s="199">
        <f aca="true" t="shared" si="113" ref="E133:P133">E134+E139+E144</f>
        <v>0</v>
      </c>
      <c r="F133" s="199">
        <f t="shared" si="113"/>
        <v>0</v>
      </c>
      <c r="G133" s="199">
        <f t="shared" si="113"/>
        <v>0</v>
      </c>
      <c r="H133" s="199">
        <f t="shared" si="113"/>
        <v>0</v>
      </c>
      <c r="I133" s="199">
        <f t="shared" si="113"/>
        <v>0</v>
      </c>
      <c r="J133" s="199">
        <f t="shared" si="113"/>
        <v>0</v>
      </c>
      <c r="K133" s="199">
        <f t="shared" si="113"/>
        <v>0</v>
      </c>
      <c r="L133" s="199">
        <f t="shared" si="113"/>
        <v>0</v>
      </c>
      <c r="M133" s="199">
        <f t="shared" si="113"/>
        <v>0</v>
      </c>
      <c r="N133" s="199">
        <f t="shared" si="113"/>
        <v>0</v>
      </c>
      <c r="O133" s="199">
        <f t="shared" si="113"/>
        <v>0</v>
      </c>
      <c r="P133" s="199">
        <f t="shared" si="113"/>
        <v>0</v>
      </c>
      <c r="Q133" s="200">
        <f aca="true" t="shared" si="114" ref="Q133:Q147">SUM(E133:P133)</f>
        <v>0</v>
      </c>
      <c r="R133" s="179"/>
      <c r="S133" s="229" t="s">
        <v>354</v>
      </c>
      <c r="T133" s="195" t="s">
        <v>225</v>
      </c>
      <c r="U133" s="504"/>
      <c r="V133" s="504"/>
      <c r="W133" s="172">
        <f>+W134+W139+W144</f>
        <v>0</v>
      </c>
      <c r="X133" s="172">
        <f>+X134+X139+X144</f>
        <v>0</v>
      </c>
      <c r="Y133" s="172">
        <f aca="true" t="shared" si="115" ref="Y133:AE133">+Y134+Y139+Y144</f>
        <v>0</v>
      </c>
      <c r="Z133" s="172">
        <f t="shared" si="115"/>
        <v>0</v>
      </c>
      <c r="AA133" s="172">
        <f t="shared" si="115"/>
        <v>0</v>
      </c>
      <c r="AB133" s="172">
        <f t="shared" si="115"/>
        <v>0</v>
      </c>
      <c r="AC133" s="172">
        <f t="shared" si="115"/>
        <v>0</v>
      </c>
      <c r="AD133" s="172">
        <f t="shared" si="115"/>
        <v>0</v>
      </c>
      <c r="AE133" s="172">
        <f t="shared" si="115"/>
        <v>0</v>
      </c>
      <c r="AF133" s="172">
        <f>+AF134+AF139+AF144</f>
        <v>0</v>
      </c>
      <c r="AG133" s="172">
        <f>+AG134+AG139+AG144</f>
        <v>0</v>
      </c>
      <c r="AH133" s="172">
        <f>+AH134+AH139+AH144</f>
        <v>0</v>
      </c>
      <c r="AI133" s="340">
        <f t="shared" si="112"/>
        <v>0</v>
      </c>
    </row>
    <row r="134" spans="2:35" ht="12.75">
      <c r="B134" s="229" t="s">
        <v>355</v>
      </c>
      <c r="C134" s="202" t="s">
        <v>270</v>
      </c>
      <c r="D134" s="196" t="s">
        <v>226</v>
      </c>
      <c r="E134" s="199">
        <f aca="true" t="shared" si="116" ref="E134:P134">E135+E136+E137+E138</f>
        <v>0</v>
      </c>
      <c r="F134" s="199">
        <f t="shared" si="116"/>
        <v>0</v>
      </c>
      <c r="G134" s="199">
        <f t="shared" si="116"/>
        <v>0</v>
      </c>
      <c r="H134" s="199">
        <f t="shared" si="116"/>
        <v>0</v>
      </c>
      <c r="I134" s="199">
        <f t="shared" si="116"/>
        <v>0</v>
      </c>
      <c r="J134" s="199">
        <f t="shared" si="116"/>
        <v>0</v>
      </c>
      <c r="K134" s="199">
        <f t="shared" si="116"/>
        <v>0</v>
      </c>
      <c r="L134" s="199">
        <f t="shared" si="116"/>
        <v>0</v>
      </c>
      <c r="M134" s="199">
        <f t="shared" si="116"/>
        <v>0</v>
      </c>
      <c r="N134" s="199">
        <f t="shared" si="116"/>
        <v>0</v>
      </c>
      <c r="O134" s="199">
        <f t="shared" si="116"/>
        <v>0</v>
      </c>
      <c r="P134" s="199">
        <f t="shared" si="116"/>
        <v>0</v>
      </c>
      <c r="Q134" s="200">
        <f t="shared" si="114"/>
        <v>0</v>
      </c>
      <c r="R134" s="179"/>
      <c r="S134" s="229" t="s">
        <v>355</v>
      </c>
      <c r="T134" s="202" t="s">
        <v>270</v>
      </c>
      <c r="U134" s="504"/>
      <c r="V134" s="504"/>
      <c r="W134" s="172">
        <f>+W135+W136+W137+W138</f>
        <v>0</v>
      </c>
      <c r="X134" s="172">
        <f>+X135+X136+X137+X138</f>
        <v>0</v>
      </c>
      <c r="Y134" s="172">
        <f aca="true" t="shared" si="117" ref="Y134:AE134">+Y135+Y136+Y137+Y138</f>
        <v>0</v>
      </c>
      <c r="Z134" s="172">
        <f t="shared" si="117"/>
        <v>0</v>
      </c>
      <c r="AA134" s="172">
        <f t="shared" si="117"/>
        <v>0</v>
      </c>
      <c r="AB134" s="172">
        <f t="shared" si="117"/>
        <v>0</v>
      </c>
      <c r="AC134" s="172">
        <f t="shared" si="117"/>
        <v>0</v>
      </c>
      <c r="AD134" s="172">
        <f t="shared" si="117"/>
        <v>0</v>
      </c>
      <c r="AE134" s="172">
        <f t="shared" si="117"/>
        <v>0</v>
      </c>
      <c r="AF134" s="172">
        <f>+AF135+AF136+AF137+AF138</f>
        <v>0</v>
      </c>
      <c r="AG134" s="172">
        <f>+AG135+AG136+AG137+AG138</f>
        <v>0</v>
      </c>
      <c r="AH134" s="172">
        <f>+AH135+AH136+AH137+AH138</f>
        <v>0</v>
      </c>
      <c r="AI134" s="340">
        <f t="shared" si="112"/>
        <v>0</v>
      </c>
    </row>
    <row r="135" spans="2:35" ht="12.75">
      <c r="B135" s="229" t="s">
        <v>356</v>
      </c>
      <c r="C135" s="202" t="s">
        <v>271</v>
      </c>
      <c r="D135" s="196" t="s">
        <v>226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200">
        <f t="shared" si="114"/>
        <v>0</v>
      </c>
      <c r="R135" s="179"/>
      <c r="S135" s="229" t="s">
        <v>356</v>
      </c>
      <c r="T135" s="202" t="s">
        <v>271</v>
      </c>
      <c r="U135" s="503"/>
      <c r="V135" s="503"/>
      <c r="W135" s="172">
        <f aca="true" t="shared" si="118" ref="W135:AE138">+E135*$U135</f>
        <v>0</v>
      </c>
      <c r="X135" s="172">
        <f t="shared" si="118"/>
        <v>0</v>
      </c>
      <c r="Y135" s="172">
        <f t="shared" si="118"/>
        <v>0</v>
      </c>
      <c r="Z135" s="172">
        <f t="shared" si="118"/>
        <v>0</v>
      </c>
      <c r="AA135" s="172">
        <f t="shared" si="118"/>
        <v>0</v>
      </c>
      <c r="AB135" s="172">
        <f t="shared" si="118"/>
        <v>0</v>
      </c>
      <c r="AC135" s="172">
        <f t="shared" si="118"/>
        <v>0</v>
      </c>
      <c r="AD135" s="172">
        <f t="shared" si="118"/>
        <v>0</v>
      </c>
      <c r="AE135" s="172">
        <f t="shared" si="118"/>
        <v>0</v>
      </c>
      <c r="AF135" s="172">
        <f aca="true" t="shared" si="119" ref="AF135:AH138">+N135*$V135</f>
        <v>0</v>
      </c>
      <c r="AG135" s="172">
        <f t="shared" si="119"/>
        <v>0</v>
      </c>
      <c r="AH135" s="172">
        <f t="shared" si="119"/>
        <v>0</v>
      </c>
      <c r="AI135" s="340">
        <f t="shared" si="112"/>
        <v>0</v>
      </c>
    </row>
    <row r="136" spans="2:35" ht="12.75">
      <c r="B136" s="229" t="s">
        <v>357</v>
      </c>
      <c r="C136" s="201" t="s">
        <v>272</v>
      </c>
      <c r="D136" s="196" t="s">
        <v>226</v>
      </c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200">
        <f t="shared" si="114"/>
        <v>0</v>
      </c>
      <c r="R136" s="179"/>
      <c r="S136" s="229" t="s">
        <v>357</v>
      </c>
      <c r="T136" s="201" t="s">
        <v>272</v>
      </c>
      <c r="U136" s="503"/>
      <c r="V136" s="503"/>
      <c r="W136" s="172">
        <f t="shared" si="118"/>
        <v>0</v>
      </c>
      <c r="X136" s="172">
        <f t="shared" si="118"/>
        <v>0</v>
      </c>
      <c r="Y136" s="172">
        <f t="shared" si="118"/>
        <v>0</v>
      </c>
      <c r="Z136" s="172">
        <f t="shared" si="118"/>
        <v>0</v>
      </c>
      <c r="AA136" s="172">
        <f t="shared" si="118"/>
        <v>0</v>
      </c>
      <c r="AB136" s="172">
        <f t="shared" si="118"/>
        <v>0</v>
      </c>
      <c r="AC136" s="172">
        <f t="shared" si="118"/>
        <v>0</v>
      </c>
      <c r="AD136" s="172">
        <f t="shared" si="118"/>
        <v>0</v>
      </c>
      <c r="AE136" s="172">
        <f t="shared" si="118"/>
        <v>0</v>
      </c>
      <c r="AF136" s="172">
        <f t="shared" si="119"/>
        <v>0</v>
      </c>
      <c r="AG136" s="172">
        <f t="shared" si="119"/>
        <v>0</v>
      </c>
      <c r="AH136" s="172">
        <f t="shared" si="119"/>
        <v>0</v>
      </c>
      <c r="AI136" s="340">
        <f t="shared" si="112"/>
        <v>0</v>
      </c>
    </row>
    <row r="137" spans="2:35" ht="12.75">
      <c r="B137" s="229" t="s">
        <v>358</v>
      </c>
      <c r="C137" s="202" t="s">
        <v>273</v>
      </c>
      <c r="D137" s="196" t="s">
        <v>226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200">
        <f t="shared" si="114"/>
        <v>0</v>
      </c>
      <c r="R137" s="179"/>
      <c r="S137" s="229" t="s">
        <v>358</v>
      </c>
      <c r="T137" s="202" t="s">
        <v>273</v>
      </c>
      <c r="U137" s="503"/>
      <c r="V137" s="503"/>
      <c r="W137" s="172">
        <f t="shared" si="118"/>
        <v>0</v>
      </c>
      <c r="X137" s="172">
        <f t="shared" si="118"/>
        <v>0</v>
      </c>
      <c r="Y137" s="172">
        <f t="shared" si="118"/>
        <v>0</v>
      </c>
      <c r="Z137" s="172">
        <f t="shared" si="118"/>
        <v>0</v>
      </c>
      <c r="AA137" s="172">
        <f t="shared" si="118"/>
        <v>0</v>
      </c>
      <c r="AB137" s="172">
        <f t="shared" si="118"/>
        <v>0</v>
      </c>
      <c r="AC137" s="172">
        <f t="shared" si="118"/>
        <v>0</v>
      </c>
      <c r="AD137" s="172">
        <f t="shared" si="118"/>
        <v>0</v>
      </c>
      <c r="AE137" s="172">
        <f t="shared" si="118"/>
        <v>0</v>
      </c>
      <c r="AF137" s="172">
        <f t="shared" si="119"/>
        <v>0</v>
      </c>
      <c r="AG137" s="172">
        <f t="shared" si="119"/>
        <v>0</v>
      </c>
      <c r="AH137" s="172">
        <f t="shared" si="119"/>
        <v>0</v>
      </c>
      <c r="AI137" s="340">
        <f t="shared" si="112"/>
        <v>0</v>
      </c>
    </row>
    <row r="138" spans="2:35" ht="12.75">
      <c r="B138" s="229" t="s">
        <v>359</v>
      </c>
      <c r="C138" s="201" t="s">
        <v>274</v>
      </c>
      <c r="D138" s="196" t="s">
        <v>226</v>
      </c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200">
        <f t="shared" si="114"/>
        <v>0</v>
      </c>
      <c r="R138" s="179"/>
      <c r="S138" s="229" t="s">
        <v>359</v>
      </c>
      <c r="T138" s="201" t="s">
        <v>274</v>
      </c>
      <c r="U138" s="503"/>
      <c r="V138" s="503"/>
      <c r="W138" s="172">
        <f t="shared" si="118"/>
        <v>0</v>
      </c>
      <c r="X138" s="172">
        <f t="shared" si="118"/>
        <v>0</v>
      </c>
      <c r="Y138" s="172">
        <f t="shared" si="118"/>
        <v>0</v>
      </c>
      <c r="Z138" s="172">
        <f t="shared" si="118"/>
        <v>0</v>
      </c>
      <c r="AA138" s="172">
        <f t="shared" si="118"/>
        <v>0</v>
      </c>
      <c r="AB138" s="172">
        <f t="shared" si="118"/>
        <v>0</v>
      </c>
      <c r="AC138" s="172">
        <f t="shared" si="118"/>
        <v>0</v>
      </c>
      <c r="AD138" s="172">
        <f t="shared" si="118"/>
        <v>0</v>
      </c>
      <c r="AE138" s="172">
        <f t="shared" si="118"/>
        <v>0</v>
      </c>
      <c r="AF138" s="172">
        <f t="shared" si="119"/>
        <v>0</v>
      </c>
      <c r="AG138" s="172">
        <f t="shared" si="119"/>
        <v>0</v>
      </c>
      <c r="AH138" s="172">
        <f t="shared" si="119"/>
        <v>0</v>
      </c>
      <c r="AI138" s="340">
        <f t="shared" si="112"/>
        <v>0</v>
      </c>
    </row>
    <row r="139" spans="2:35" ht="12.75">
      <c r="B139" s="229" t="s">
        <v>360</v>
      </c>
      <c r="C139" s="202" t="s">
        <v>266</v>
      </c>
      <c r="D139" s="196" t="s">
        <v>226</v>
      </c>
      <c r="E139" s="199">
        <f aca="true" t="shared" si="120" ref="E139:P139">E140+E141+E142+E143</f>
        <v>0</v>
      </c>
      <c r="F139" s="199">
        <f t="shared" si="120"/>
        <v>0</v>
      </c>
      <c r="G139" s="199">
        <f t="shared" si="120"/>
        <v>0</v>
      </c>
      <c r="H139" s="199">
        <f t="shared" si="120"/>
        <v>0</v>
      </c>
      <c r="I139" s="199">
        <f t="shared" si="120"/>
        <v>0</v>
      </c>
      <c r="J139" s="199">
        <f t="shared" si="120"/>
        <v>0</v>
      </c>
      <c r="K139" s="199">
        <f t="shared" si="120"/>
        <v>0</v>
      </c>
      <c r="L139" s="199">
        <f t="shared" si="120"/>
        <v>0</v>
      </c>
      <c r="M139" s="199">
        <f t="shared" si="120"/>
        <v>0</v>
      </c>
      <c r="N139" s="199">
        <f t="shared" si="120"/>
        <v>0</v>
      </c>
      <c r="O139" s="199">
        <f t="shared" si="120"/>
        <v>0</v>
      </c>
      <c r="P139" s="199">
        <f t="shared" si="120"/>
        <v>0</v>
      </c>
      <c r="Q139" s="200">
        <f t="shared" si="114"/>
        <v>0</v>
      </c>
      <c r="R139" s="179"/>
      <c r="S139" s="229" t="s">
        <v>360</v>
      </c>
      <c r="T139" s="202" t="s">
        <v>266</v>
      </c>
      <c r="U139" s="504"/>
      <c r="V139" s="504"/>
      <c r="W139" s="172">
        <f>+W140+W141+W142+W143</f>
        <v>0</v>
      </c>
      <c r="X139" s="172">
        <f>+X140+X141+X142+X143</f>
        <v>0</v>
      </c>
      <c r="Y139" s="172">
        <f aca="true" t="shared" si="121" ref="Y139:AE139">+Y140+Y141+Y142+Y143</f>
        <v>0</v>
      </c>
      <c r="Z139" s="172">
        <f t="shared" si="121"/>
        <v>0</v>
      </c>
      <c r="AA139" s="172">
        <f t="shared" si="121"/>
        <v>0</v>
      </c>
      <c r="AB139" s="172">
        <f t="shared" si="121"/>
        <v>0</v>
      </c>
      <c r="AC139" s="172">
        <f t="shared" si="121"/>
        <v>0</v>
      </c>
      <c r="AD139" s="172">
        <f t="shared" si="121"/>
        <v>0</v>
      </c>
      <c r="AE139" s="172">
        <f t="shared" si="121"/>
        <v>0</v>
      </c>
      <c r="AF139" s="172">
        <f>+AF140+AF141+AF142+AF143</f>
        <v>0</v>
      </c>
      <c r="AG139" s="172">
        <f>+AG140+AG141+AG142+AG143</f>
        <v>0</v>
      </c>
      <c r="AH139" s="172">
        <f>+AH140+AH141+AH142+AH143</f>
        <v>0</v>
      </c>
      <c r="AI139" s="340">
        <f t="shared" si="112"/>
        <v>0</v>
      </c>
    </row>
    <row r="140" spans="2:35" ht="12.75">
      <c r="B140" s="229" t="s">
        <v>361</v>
      </c>
      <c r="C140" s="202" t="s">
        <v>271</v>
      </c>
      <c r="D140" s="196" t="s">
        <v>226</v>
      </c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200">
        <f t="shared" si="114"/>
        <v>0</v>
      </c>
      <c r="R140" s="179"/>
      <c r="S140" s="229" t="s">
        <v>361</v>
      </c>
      <c r="T140" s="202" t="s">
        <v>271</v>
      </c>
      <c r="U140" s="503"/>
      <c r="V140" s="503"/>
      <c r="W140" s="172">
        <f aca="true" t="shared" si="122" ref="W140:AE143">+E140*$U140</f>
        <v>0</v>
      </c>
      <c r="X140" s="172">
        <f t="shared" si="122"/>
        <v>0</v>
      </c>
      <c r="Y140" s="172">
        <f t="shared" si="122"/>
        <v>0</v>
      </c>
      <c r="Z140" s="172">
        <f t="shared" si="122"/>
        <v>0</v>
      </c>
      <c r="AA140" s="172">
        <f t="shared" si="122"/>
        <v>0</v>
      </c>
      <c r="AB140" s="172">
        <f t="shared" si="122"/>
        <v>0</v>
      </c>
      <c r="AC140" s="172">
        <f t="shared" si="122"/>
        <v>0</v>
      </c>
      <c r="AD140" s="172">
        <f t="shared" si="122"/>
        <v>0</v>
      </c>
      <c r="AE140" s="172">
        <f t="shared" si="122"/>
        <v>0</v>
      </c>
      <c r="AF140" s="172">
        <f aca="true" t="shared" si="123" ref="AF140:AH143">+N140*$V140</f>
        <v>0</v>
      </c>
      <c r="AG140" s="172">
        <f t="shared" si="123"/>
        <v>0</v>
      </c>
      <c r="AH140" s="172">
        <f t="shared" si="123"/>
        <v>0</v>
      </c>
      <c r="AI140" s="340">
        <f t="shared" si="112"/>
        <v>0</v>
      </c>
    </row>
    <row r="141" spans="2:35" ht="12.75">
      <c r="B141" s="229" t="s">
        <v>362</v>
      </c>
      <c r="C141" s="201" t="s">
        <v>272</v>
      </c>
      <c r="D141" s="196" t="s">
        <v>226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200">
        <f t="shared" si="114"/>
        <v>0</v>
      </c>
      <c r="R141" s="179"/>
      <c r="S141" s="229" t="s">
        <v>362</v>
      </c>
      <c r="T141" s="201" t="s">
        <v>272</v>
      </c>
      <c r="U141" s="503"/>
      <c r="V141" s="503"/>
      <c r="W141" s="172">
        <f t="shared" si="122"/>
        <v>0</v>
      </c>
      <c r="X141" s="172">
        <f t="shared" si="122"/>
        <v>0</v>
      </c>
      <c r="Y141" s="172">
        <f t="shared" si="122"/>
        <v>0</v>
      </c>
      <c r="Z141" s="172">
        <f t="shared" si="122"/>
        <v>0</v>
      </c>
      <c r="AA141" s="172">
        <f t="shared" si="122"/>
        <v>0</v>
      </c>
      <c r="AB141" s="172">
        <f t="shared" si="122"/>
        <v>0</v>
      </c>
      <c r="AC141" s="172">
        <f t="shared" si="122"/>
        <v>0</v>
      </c>
      <c r="AD141" s="172">
        <f t="shared" si="122"/>
        <v>0</v>
      </c>
      <c r="AE141" s="172">
        <f t="shared" si="122"/>
        <v>0</v>
      </c>
      <c r="AF141" s="172">
        <f t="shared" si="123"/>
        <v>0</v>
      </c>
      <c r="AG141" s="172">
        <f t="shared" si="123"/>
        <v>0</v>
      </c>
      <c r="AH141" s="172">
        <f t="shared" si="123"/>
        <v>0</v>
      </c>
      <c r="AI141" s="340">
        <f t="shared" si="112"/>
        <v>0</v>
      </c>
    </row>
    <row r="142" spans="2:35" ht="12.75">
      <c r="B142" s="229" t="s">
        <v>363</v>
      </c>
      <c r="C142" s="202" t="s">
        <v>273</v>
      </c>
      <c r="D142" s="196" t="s">
        <v>226</v>
      </c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200">
        <f t="shared" si="114"/>
        <v>0</v>
      </c>
      <c r="R142" s="179"/>
      <c r="S142" s="229" t="s">
        <v>363</v>
      </c>
      <c r="T142" s="202" t="s">
        <v>273</v>
      </c>
      <c r="U142" s="503"/>
      <c r="V142" s="503"/>
      <c r="W142" s="172">
        <f t="shared" si="122"/>
        <v>0</v>
      </c>
      <c r="X142" s="172">
        <f t="shared" si="122"/>
        <v>0</v>
      </c>
      <c r="Y142" s="172">
        <f t="shared" si="122"/>
        <v>0</v>
      </c>
      <c r="Z142" s="172">
        <f t="shared" si="122"/>
        <v>0</v>
      </c>
      <c r="AA142" s="172">
        <f t="shared" si="122"/>
        <v>0</v>
      </c>
      <c r="AB142" s="172">
        <f t="shared" si="122"/>
        <v>0</v>
      </c>
      <c r="AC142" s="172">
        <f t="shared" si="122"/>
        <v>0</v>
      </c>
      <c r="AD142" s="172">
        <f t="shared" si="122"/>
        <v>0</v>
      </c>
      <c r="AE142" s="172">
        <f t="shared" si="122"/>
        <v>0</v>
      </c>
      <c r="AF142" s="172">
        <f t="shared" si="123"/>
        <v>0</v>
      </c>
      <c r="AG142" s="172">
        <f t="shared" si="123"/>
        <v>0</v>
      </c>
      <c r="AH142" s="172">
        <f t="shared" si="123"/>
        <v>0</v>
      </c>
      <c r="AI142" s="340">
        <f t="shared" si="112"/>
        <v>0</v>
      </c>
    </row>
    <row r="143" spans="2:35" ht="12.75">
      <c r="B143" s="229" t="s">
        <v>364</v>
      </c>
      <c r="C143" s="201" t="s">
        <v>274</v>
      </c>
      <c r="D143" s="196" t="s">
        <v>226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200">
        <f t="shared" si="114"/>
        <v>0</v>
      </c>
      <c r="R143" s="179"/>
      <c r="S143" s="229" t="s">
        <v>364</v>
      </c>
      <c r="T143" s="201" t="s">
        <v>274</v>
      </c>
      <c r="U143" s="503"/>
      <c r="V143" s="503"/>
      <c r="W143" s="172">
        <f t="shared" si="122"/>
        <v>0</v>
      </c>
      <c r="X143" s="172">
        <f t="shared" si="122"/>
        <v>0</v>
      </c>
      <c r="Y143" s="172">
        <f t="shared" si="122"/>
        <v>0</v>
      </c>
      <c r="Z143" s="172">
        <f t="shared" si="122"/>
        <v>0</v>
      </c>
      <c r="AA143" s="172">
        <f t="shared" si="122"/>
        <v>0</v>
      </c>
      <c r="AB143" s="172">
        <f t="shared" si="122"/>
        <v>0</v>
      </c>
      <c r="AC143" s="172">
        <f t="shared" si="122"/>
        <v>0</v>
      </c>
      <c r="AD143" s="172">
        <f t="shared" si="122"/>
        <v>0</v>
      </c>
      <c r="AE143" s="172">
        <f t="shared" si="122"/>
        <v>0</v>
      </c>
      <c r="AF143" s="172">
        <f t="shared" si="123"/>
        <v>0</v>
      </c>
      <c r="AG143" s="172">
        <f t="shared" si="123"/>
        <v>0</v>
      </c>
      <c r="AH143" s="172">
        <f t="shared" si="123"/>
        <v>0</v>
      </c>
      <c r="AI143" s="340">
        <f t="shared" si="112"/>
        <v>0</v>
      </c>
    </row>
    <row r="144" spans="2:35" ht="12.75">
      <c r="B144" s="229" t="s">
        <v>365</v>
      </c>
      <c r="C144" s="202" t="s">
        <v>268</v>
      </c>
      <c r="D144" s="196" t="s">
        <v>226</v>
      </c>
      <c r="E144" s="199">
        <f aca="true" t="shared" si="124" ref="E144:P144">E145+E146</f>
        <v>0</v>
      </c>
      <c r="F144" s="199">
        <f t="shared" si="124"/>
        <v>0</v>
      </c>
      <c r="G144" s="199">
        <f t="shared" si="124"/>
        <v>0</v>
      </c>
      <c r="H144" s="199">
        <f t="shared" si="124"/>
        <v>0</v>
      </c>
      <c r="I144" s="199">
        <f t="shared" si="124"/>
        <v>0</v>
      </c>
      <c r="J144" s="199">
        <f t="shared" si="124"/>
        <v>0</v>
      </c>
      <c r="K144" s="199">
        <f t="shared" si="124"/>
        <v>0</v>
      </c>
      <c r="L144" s="199">
        <f t="shared" si="124"/>
        <v>0</v>
      </c>
      <c r="M144" s="199">
        <f t="shared" si="124"/>
        <v>0</v>
      </c>
      <c r="N144" s="199">
        <f t="shared" si="124"/>
        <v>0</v>
      </c>
      <c r="O144" s="199">
        <f t="shared" si="124"/>
        <v>0</v>
      </c>
      <c r="P144" s="199">
        <f t="shared" si="124"/>
        <v>0</v>
      </c>
      <c r="Q144" s="200">
        <f t="shared" si="114"/>
        <v>0</v>
      </c>
      <c r="R144" s="179"/>
      <c r="S144" s="229" t="s">
        <v>365</v>
      </c>
      <c r="T144" s="202" t="s">
        <v>268</v>
      </c>
      <c r="U144" s="504"/>
      <c r="V144" s="504"/>
      <c r="W144" s="172">
        <f>+W145+W146</f>
        <v>0</v>
      </c>
      <c r="X144" s="172">
        <f>+X145+X146</f>
        <v>0</v>
      </c>
      <c r="Y144" s="172">
        <f aca="true" t="shared" si="125" ref="Y144:AE144">+Y145+Y146</f>
        <v>0</v>
      </c>
      <c r="Z144" s="172">
        <f t="shared" si="125"/>
        <v>0</v>
      </c>
      <c r="AA144" s="172">
        <f t="shared" si="125"/>
        <v>0</v>
      </c>
      <c r="AB144" s="172">
        <f t="shared" si="125"/>
        <v>0</v>
      </c>
      <c r="AC144" s="172">
        <f t="shared" si="125"/>
        <v>0</v>
      </c>
      <c r="AD144" s="172">
        <f t="shared" si="125"/>
        <v>0</v>
      </c>
      <c r="AE144" s="172">
        <f t="shared" si="125"/>
        <v>0</v>
      </c>
      <c r="AF144" s="172">
        <f>+AF145+AF146</f>
        <v>0</v>
      </c>
      <c r="AG144" s="172">
        <f>+AG145+AG146</f>
        <v>0</v>
      </c>
      <c r="AH144" s="172">
        <f>+AH145+AH146</f>
        <v>0</v>
      </c>
      <c r="AI144" s="340">
        <f t="shared" si="112"/>
        <v>0</v>
      </c>
    </row>
    <row r="145" spans="2:35" ht="12.75">
      <c r="B145" s="229" t="s">
        <v>366</v>
      </c>
      <c r="C145" s="202" t="s">
        <v>275</v>
      </c>
      <c r="D145" s="196" t="s">
        <v>226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200">
        <f t="shared" si="114"/>
        <v>0</v>
      </c>
      <c r="R145" s="179"/>
      <c r="S145" s="229" t="s">
        <v>366</v>
      </c>
      <c r="T145" s="202" t="s">
        <v>275</v>
      </c>
      <c r="U145" s="503"/>
      <c r="V145" s="503"/>
      <c r="W145" s="172">
        <f>+E145*$U145</f>
        <v>0</v>
      </c>
      <c r="X145" s="172">
        <f>+F145*$U145</f>
        <v>0</v>
      </c>
      <c r="Y145" s="172">
        <f aca="true" t="shared" si="126" ref="Y145:AE146">+G145*$U145</f>
        <v>0</v>
      </c>
      <c r="Z145" s="172">
        <f t="shared" si="126"/>
        <v>0</v>
      </c>
      <c r="AA145" s="172">
        <f t="shared" si="126"/>
        <v>0</v>
      </c>
      <c r="AB145" s="172">
        <f t="shared" si="126"/>
        <v>0</v>
      </c>
      <c r="AC145" s="172">
        <f t="shared" si="126"/>
        <v>0</v>
      </c>
      <c r="AD145" s="172">
        <f t="shared" si="126"/>
        <v>0</v>
      </c>
      <c r="AE145" s="172">
        <f t="shared" si="126"/>
        <v>0</v>
      </c>
      <c r="AF145" s="172">
        <f aca="true" t="shared" si="127" ref="AF145:AH146">+N145*$V145</f>
        <v>0</v>
      </c>
      <c r="AG145" s="172">
        <f t="shared" si="127"/>
        <v>0</v>
      </c>
      <c r="AH145" s="172">
        <f t="shared" si="127"/>
        <v>0</v>
      </c>
      <c r="AI145" s="340">
        <f t="shared" si="112"/>
        <v>0</v>
      </c>
    </row>
    <row r="146" spans="2:35" ht="12.75">
      <c r="B146" s="229" t="s">
        <v>367</v>
      </c>
      <c r="C146" s="202" t="s">
        <v>276</v>
      </c>
      <c r="D146" s="196" t="s">
        <v>226</v>
      </c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200">
        <f t="shared" si="114"/>
        <v>0</v>
      </c>
      <c r="R146" s="179"/>
      <c r="S146" s="229" t="s">
        <v>367</v>
      </c>
      <c r="T146" s="202" t="s">
        <v>276</v>
      </c>
      <c r="U146" s="506"/>
      <c r="V146" s="506"/>
      <c r="W146" s="172">
        <f>+E146*$U146</f>
        <v>0</v>
      </c>
      <c r="X146" s="172">
        <f>+F146*$U146</f>
        <v>0</v>
      </c>
      <c r="Y146" s="172">
        <f t="shared" si="126"/>
        <v>0</v>
      </c>
      <c r="Z146" s="172">
        <f t="shared" si="126"/>
        <v>0</v>
      </c>
      <c r="AA146" s="172">
        <f t="shared" si="126"/>
        <v>0</v>
      </c>
      <c r="AB146" s="172">
        <f t="shared" si="126"/>
        <v>0</v>
      </c>
      <c r="AC146" s="172">
        <f t="shared" si="126"/>
        <v>0</v>
      </c>
      <c r="AD146" s="172">
        <f t="shared" si="126"/>
        <v>0</v>
      </c>
      <c r="AE146" s="172">
        <f t="shared" si="126"/>
        <v>0</v>
      </c>
      <c r="AF146" s="172">
        <f t="shared" si="127"/>
        <v>0</v>
      </c>
      <c r="AG146" s="172">
        <f t="shared" si="127"/>
        <v>0</v>
      </c>
      <c r="AH146" s="172">
        <f t="shared" si="127"/>
        <v>0</v>
      </c>
      <c r="AI146" s="340">
        <f t="shared" si="112"/>
        <v>0</v>
      </c>
    </row>
    <row r="147" spans="2:35" ht="12.75">
      <c r="B147" s="229" t="s">
        <v>277</v>
      </c>
      <c r="C147" s="195" t="s">
        <v>278</v>
      </c>
      <c r="D147" s="196" t="s">
        <v>226</v>
      </c>
      <c r="E147" s="199">
        <f aca="true" t="shared" si="128" ref="E147:P147">E151+E158+E171</f>
        <v>0</v>
      </c>
      <c r="F147" s="199">
        <f t="shared" si="128"/>
        <v>0</v>
      </c>
      <c r="G147" s="199">
        <f t="shared" si="128"/>
        <v>0</v>
      </c>
      <c r="H147" s="199">
        <f t="shared" si="128"/>
        <v>0</v>
      </c>
      <c r="I147" s="199">
        <f t="shared" si="128"/>
        <v>0</v>
      </c>
      <c r="J147" s="199">
        <f t="shared" si="128"/>
        <v>0</v>
      </c>
      <c r="K147" s="199">
        <f t="shared" si="128"/>
        <v>0</v>
      </c>
      <c r="L147" s="199">
        <f t="shared" si="128"/>
        <v>0</v>
      </c>
      <c r="M147" s="199">
        <f t="shared" si="128"/>
        <v>0</v>
      </c>
      <c r="N147" s="199">
        <f t="shared" si="128"/>
        <v>0</v>
      </c>
      <c r="O147" s="199">
        <f t="shared" si="128"/>
        <v>0</v>
      </c>
      <c r="P147" s="199">
        <f t="shared" si="128"/>
        <v>0</v>
      </c>
      <c r="Q147" s="200">
        <f t="shared" si="114"/>
        <v>0</v>
      </c>
      <c r="R147" s="179"/>
      <c r="S147" s="229" t="s">
        <v>277</v>
      </c>
      <c r="T147" s="195" t="s">
        <v>278</v>
      </c>
      <c r="U147" s="292"/>
      <c r="V147" s="292"/>
      <c r="W147" s="180">
        <f>+W148+W155+W168</f>
        <v>0</v>
      </c>
      <c r="X147" s="180">
        <f>+X148+X155+X168</f>
        <v>0</v>
      </c>
      <c r="Y147" s="180">
        <f aca="true" t="shared" si="129" ref="Y147:AE147">+Y148+Y155+Y168</f>
        <v>0</v>
      </c>
      <c r="Z147" s="180">
        <f t="shared" si="129"/>
        <v>0</v>
      </c>
      <c r="AA147" s="180">
        <f t="shared" si="129"/>
        <v>0</v>
      </c>
      <c r="AB147" s="180">
        <f t="shared" si="129"/>
        <v>0</v>
      </c>
      <c r="AC147" s="180">
        <f t="shared" si="129"/>
        <v>0</v>
      </c>
      <c r="AD147" s="180">
        <f t="shared" si="129"/>
        <v>0</v>
      </c>
      <c r="AE147" s="180">
        <f t="shared" si="129"/>
        <v>0</v>
      </c>
      <c r="AF147" s="180">
        <f>+AF148+AF155+AF168</f>
        <v>0</v>
      </c>
      <c r="AG147" s="180">
        <f>+AG148+AG155+AG168</f>
        <v>0</v>
      </c>
      <c r="AH147" s="180">
        <f>+AH148+AH155+AH168</f>
        <v>0</v>
      </c>
      <c r="AI147" s="382">
        <f>+AI148+AI155+AI168</f>
        <v>0</v>
      </c>
    </row>
    <row r="148" spans="2:35" ht="12.75">
      <c r="B148" s="229"/>
      <c r="C148" s="201" t="s">
        <v>261</v>
      </c>
      <c r="D148" s="196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179"/>
      <c r="S148" s="229"/>
      <c r="T148" s="201" t="s">
        <v>261</v>
      </c>
      <c r="U148" s="292"/>
      <c r="V148" s="292"/>
      <c r="W148" s="228">
        <f>+W149+W150+W151</f>
        <v>0</v>
      </c>
      <c r="X148" s="228">
        <f>+X149+X150+X151</f>
        <v>0</v>
      </c>
      <c r="Y148" s="228">
        <f aca="true" t="shared" si="130" ref="Y148:AE148">+Y149+Y150+Y151</f>
        <v>0</v>
      </c>
      <c r="Z148" s="228">
        <f t="shared" si="130"/>
        <v>0</v>
      </c>
      <c r="AA148" s="228">
        <f t="shared" si="130"/>
        <v>0</v>
      </c>
      <c r="AB148" s="228">
        <f t="shared" si="130"/>
        <v>0</v>
      </c>
      <c r="AC148" s="228">
        <f t="shared" si="130"/>
        <v>0</v>
      </c>
      <c r="AD148" s="228">
        <f t="shared" si="130"/>
        <v>0</v>
      </c>
      <c r="AE148" s="228">
        <f t="shared" si="130"/>
        <v>0</v>
      </c>
      <c r="AF148" s="228">
        <f>+AF149+AF150+AF151</f>
        <v>0</v>
      </c>
      <c r="AG148" s="228">
        <f>+AG149+AG150+AG151</f>
        <v>0</v>
      </c>
      <c r="AH148" s="228">
        <f>+AH149+AH150+AH151</f>
        <v>0</v>
      </c>
      <c r="AI148" s="387">
        <f>+AI149+AI150+AI151</f>
        <v>0</v>
      </c>
    </row>
    <row r="149" spans="2:35" ht="12.75">
      <c r="B149" s="229" t="s">
        <v>279</v>
      </c>
      <c r="C149" s="195" t="s">
        <v>236</v>
      </c>
      <c r="D149" s="196" t="s">
        <v>224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200">
        <f>SUM(E149:P149)</f>
        <v>0</v>
      </c>
      <c r="R149" s="179"/>
      <c r="S149" s="229" t="s">
        <v>279</v>
      </c>
      <c r="T149" s="195" t="s">
        <v>236</v>
      </c>
      <c r="U149" s="507"/>
      <c r="V149" s="507"/>
      <c r="W149" s="172">
        <f>+E149*$U149</f>
        <v>0</v>
      </c>
      <c r="X149" s="172">
        <f>+F149*$U149</f>
        <v>0</v>
      </c>
      <c r="Y149" s="172">
        <f aca="true" t="shared" si="131" ref="Y149:AE149">+G149*$U149</f>
        <v>0</v>
      </c>
      <c r="Z149" s="172">
        <f t="shared" si="131"/>
        <v>0</v>
      </c>
      <c r="AA149" s="172">
        <f t="shared" si="131"/>
        <v>0</v>
      </c>
      <c r="AB149" s="172">
        <f t="shared" si="131"/>
        <v>0</v>
      </c>
      <c r="AC149" s="172">
        <f t="shared" si="131"/>
        <v>0</v>
      </c>
      <c r="AD149" s="172">
        <f t="shared" si="131"/>
        <v>0</v>
      </c>
      <c r="AE149" s="172">
        <f t="shared" si="131"/>
        <v>0</v>
      </c>
      <c r="AF149" s="172">
        <f>+N149*$V149</f>
        <v>0</v>
      </c>
      <c r="AG149" s="172">
        <f>+O149*$V149</f>
        <v>0</v>
      </c>
      <c r="AH149" s="172">
        <f>+P149*$V149</f>
        <v>0</v>
      </c>
      <c r="AI149" s="340">
        <f aca="true" t="shared" si="132" ref="AI149:AI154">SUM(W149:AH149)</f>
        <v>0</v>
      </c>
    </row>
    <row r="150" spans="2:35" ht="12.75">
      <c r="B150" s="229" t="s">
        <v>280</v>
      </c>
      <c r="C150" s="195" t="s">
        <v>233</v>
      </c>
      <c r="D150" s="196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200"/>
      <c r="R150" s="179"/>
      <c r="S150" s="229" t="s">
        <v>280</v>
      </c>
      <c r="T150" s="195" t="s">
        <v>233</v>
      </c>
      <c r="U150" s="502"/>
      <c r="V150" s="502"/>
      <c r="W150" s="172">
        <f>+E150*$U150/1000</f>
        <v>0</v>
      </c>
      <c r="X150" s="172">
        <f>+F150*$U150/1000</f>
        <v>0</v>
      </c>
      <c r="Y150" s="172">
        <f aca="true" t="shared" si="133" ref="Y150:AE150">+G150*$U150/1000</f>
        <v>0</v>
      </c>
      <c r="Z150" s="172">
        <f t="shared" si="133"/>
        <v>0</v>
      </c>
      <c r="AA150" s="172">
        <f t="shared" si="133"/>
        <v>0</v>
      </c>
      <c r="AB150" s="172">
        <f t="shared" si="133"/>
        <v>0</v>
      </c>
      <c r="AC150" s="172">
        <f t="shared" si="133"/>
        <v>0</v>
      </c>
      <c r="AD150" s="172">
        <f t="shared" si="133"/>
        <v>0</v>
      </c>
      <c r="AE150" s="172">
        <f t="shared" si="133"/>
        <v>0</v>
      </c>
      <c r="AF150" s="172">
        <f>+N150*$V150/1000</f>
        <v>0</v>
      </c>
      <c r="AG150" s="172">
        <f>+O150*$V150/1000</f>
        <v>0</v>
      </c>
      <c r="AH150" s="172">
        <f>+P150*$V150/1000</f>
        <v>0</v>
      </c>
      <c r="AI150" s="340">
        <f t="shared" si="132"/>
        <v>0</v>
      </c>
    </row>
    <row r="151" spans="2:35" ht="12.75">
      <c r="B151" s="229" t="s">
        <v>368</v>
      </c>
      <c r="C151" s="195" t="s">
        <v>225</v>
      </c>
      <c r="D151" s="196" t="s">
        <v>226</v>
      </c>
      <c r="E151" s="199">
        <f aca="true" t="shared" si="134" ref="E151:P151">E152+E153+E154</f>
        <v>0</v>
      </c>
      <c r="F151" s="199">
        <f t="shared" si="134"/>
        <v>0</v>
      </c>
      <c r="G151" s="199">
        <f t="shared" si="134"/>
        <v>0</v>
      </c>
      <c r="H151" s="199">
        <f t="shared" si="134"/>
        <v>0</v>
      </c>
      <c r="I151" s="199">
        <f t="shared" si="134"/>
        <v>0</v>
      </c>
      <c r="J151" s="199">
        <f t="shared" si="134"/>
        <v>0</v>
      </c>
      <c r="K151" s="199">
        <f t="shared" si="134"/>
        <v>0</v>
      </c>
      <c r="L151" s="199">
        <f t="shared" si="134"/>
        <v>0</v>
      </c>
      <c r="M151" s="199">
        <f t="shared" si="134"/>
        <v>0</v>
      </c>
      <c r="N151" s="199">
        <f t="shared" si="134"/>
        <v>0</v>
      </c>
      <c r="O151" s="199">
        <f t="shared" si="134"/>
        <v>0</v>
      </c>
      <c r="P151" s="199">
        <f t="shared" si="134"/>
        <v>0</v>
      </c>
      <c r="Q151" s="200">
        <f>SUM(E151:P151)</f>
        <v>0</v>
      </c>
      <c r="R151" s="179"/>
      <c r="S151" s="229" t="s">
        <v>368</v>
      </c>
      <c r="T151" s="195" t="s">
        <v>225</v>
      </c>
      <c r="U151" s="504"/>
      <c r="V151" s="504"/>
      <c r="W151" s="172">
        <f>+W152+W153+W154</f>
        <v>0</v>
      </c>
      <c r="X151" s="172">
        <f>+X152+X153+X154</f>
        <v>0</v>
      </c>
      <c r="Y151" s="172">
        <f aca="true" t="shared" si="135" ref="Y151:AE151">+Y152+Y153+Y154</f>
        <v>0</v>
      </c>
      <c r="Z151" s="172">
        <f t="shared" si="135"/>
        <v>0</v>
      </c>
      <c r="AA151" s="172">
        <f t="shared" si="135"/>
        <v>0</v>
      </c>
      <c r="AB151" s="172">
        <f t="shared" si="135"/>
        <v>0</v>
      </c>
      <c r="AC151" s="172">
        <f t="shared" si="135"/>
        <v>0</v>
      </c>
      <c r="AD151" s="172">
        <f t="shared" si="135"/>
        <v>0</v>
      </c>
      <c r="AE151" s="172">
        <f t="shared" si="135"/>
        <v>0</v>
      </c>
      <c r="AF151" s="172">
        <f>+AF152+AF153+AF154</f>
        <v>0</v>
      </c>
      <c r="AG151" s="172">
        <f>+AG152+AG153+AG154</f>
        <v>0</v>
      </c>
      <c r="AH151" s="172">
        <f>+AH152+AH153+AH154</f>
        <v>0</v>
      </c>
      <c r="AI151" s="340">
        <f t="shared" si="132"/>
        <v>0</v>
      </c>
    </row>
    <row r="152" spans="2:35" ht="12.75">
      <c r="B152" s="229" t="s">
        <v>369</v>
      </c>
      <c r="C152" s="202" t="s">
        <v>281</v>
      </c>
      <c r="D152" s="196" t="s">
        <v>226</v>
      </c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200">
        <f>SUM(E152:P152)</f>
        <v>0</v>
      </c>
      <c r="R152" s="179"/>
      <c r="S152" s="229" t="s">
        <v>369</v>
      </c>
      <c r="T152" s="202" t="s">
        <v>281</v>
      </c>
      <c r="U152" s="503"/>
      <c r="V152" s="503"/>
      <c r="W152" s="172">
        <f aca="true" t="shared" si="136" ref="W152:AE154">+E152*$U152</f>
        <v>0</v>
      </c>
      <c r="X152" s="172">
        <f t="shared" si="136"/>
        <v>0</v>
      </c>
      <c r="Y152" s="172">
        <f t="shared" si="136"/>
        <v>0</v>
      </c>
      <c r="Z152" s="172">
        <f t="shared" si="136"/>
        <v>0</v>
      </c>
      <c r="AA152" s="172">
        <f t="shared" si="136"/>
        <v>0</v>
      </c>
      <c r="AB152" s="172">
        <f t="shared" si="136"/>
        <v>0</v>
      </c>
      <c r="AC152" s="172">
        <f t="shared" si="136"/>
        <v>0</v>
      </c>
      <c r="AD152" s="172">
        <f t="shared" si="136"/>
        <v>0</v>
      </c>
      <c r="AE152" s="172">
        <f t="shared" si="136"/>
        <v>0</v>
      </c>
      <c r="AF152" s="172">
        <f aca="true" t="shared" si="137" ref="AF152:AH154">+N152*$V152</f>
        <v>0</v>
      </c>
      <c r="AG152" s="172">
        <f t="shared" si="137"/>
        <v>0</v>
      </c>
      <c r="AH152" s="172">
        <f t="shared" si="137"/>
        <v>0</v>
      </c>
      <c r="AI152" s="340">
        <f t="shared" si="132"/>
        <v>0</v>
      </c>
    </row>
    <row r="153" spans="2:35" ht="12.75">
      <c r="B153" s="229" t="s">
        <v>370</v>
      </c>
      <c r="C153" s="202" t="s">
        <v>282</v>
      </c>
      <c r="D153" s="196" t="s">
        <v>226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200">
        <f>SUM(E153:P153)</f>
        <v>0</v>
      </c>
      <c r="R153" s="179"/>
      <c r="S153" s="229" t="s">
        <v>370</v>
      </c>
      <c r="T153" s="202" t="s">
        <v>282</v>
      </c>
      <c r="U153" s="503"/>
      <c r="V153" s="503"/>
      <c r="W153" s="172">
        <f t="shared" si="136"/>
        <v>0</v>
      </c>
      <c r="X153" s="172">
        <f t="shared" si="136"/>
        <v>0</v>
      </c>
      <c r="Y153" s="172">
        <f t="shared" si="136"/>
        <v>0</v>
      </c>
      <c r="Z153" s="172">
        <f t="shared" si="136"/>
        <v>0</v>
      </c>
      <c r="AA153" s="172">
        <f t="shared" si="136"/>
        <v>0</v>
      </c>
      <c r="AB153" s="172">
        <f t="shared" si="136"/>
        <v>0</v>
      </c>
      <c r="AC153" s="172">
        <f t="shared" si="136"/>
        <v>0</v>
      </c>
      <c r="AD153" s="172">
        <f t="shared" si="136"/>
        <v>0</v>
      </c>
      <c r="AE153" s="172">
        <f t="shared" si="136"/>
        <v>0</v>
      </c>
      <c r="AF153" s="172">
        <f t="shared" si="137"/>
        <v>0</v>
      </c>
      <c r="AG153" s="172">
        <f t="shared" si="137"/>
        <v>0</v>
      </c>
      <c r="AH153" s="172">
        <f t="shared" si="137"/>
        <v>0</v>
      </c>
      <c r="AI153" s="340">
        <f t="shared" si="132"/>
        <v>0</v>
      </c>
    </row>
    <row r="154" spans="2:35" ht="12.75">
      <c r="B154" s="229" t="s">
        <v>371</v>
      </c>
      <c r="C154" s="202" t="s">
        <v>283</v>
      </c>
      <c r="D154" s="196" t="s">
        <v>226</v>
      </c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200">
        <f>SUM(E154:P154)</f>
        <v>0</v>
      </c>
      <c r="R154" s="179"/>
      <c r="S154" s="229" t="s">
        <v>371</v>
      </c>
      <c r="T154" s="202" t="s">
        <v>283</v>
      </c>
      <c r="U154" s="506"/>
      <c r="V154" s="506"/>
      <c r="W154" s="172">
        <f t="shared" si="136"/>
        <v>0</v>
      </c>
      <c r="X154" s="172">
        <f t="shared" si="136"/>
        <v>0</v>
      </c>
      <c r="Y154" s="172">
        <f t="shared" si="136"/>
        <v>0</v>
      </c>
      <c r="Z154" s="172">
        <f t="shared" si="136"/>
        <v>0</v>
      </c>
      <c r="AA154" s="172">
        <f t="shared" si="136"/>
        <v>0</v>
      </c>
      <c r="AB154" s="172">
        <f t="shared" si="136"/>
        <v>0</v>
      </c>
      <c r="AC154" s="172">
        <f t="shared" si="136"/>
        <v>0</v>
      </c>
      <c r="AD154" s="172">
        <f t="shared" si="136"/>
        <v>0</v>
      </c>
      <c r="AE154" s="172">
        <f t="shared" si="136"/>
        <v>0</v>
      </c>
      <c r="AF154" s="172">
        <f t="shared" si="137"/>
        <v>0</v>
      </c>
      <c r="AG154" s="172">
        <f t="shared" si="137"/>
        <v>0</v>
      </c>
      <c r="AH154" s="172">
        <f t="shared" si="137"/>
        <v>0</v>
      </c>
      <c r="AI154" s="340">
        <f t="shared" si="132"/>
        <v>0</v>
      </c>
    </row>
    <row r="155" spans="2:35" ht="12.75">
      <c r="B155" s="229"/>
      <c r="C155" s="201" t="s">
        <v>269</v>
      </c>
      <c r="D155" s="204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200"/>
      <c r="R155" s="179"/>
      <c r="S155" s="229"/>
      <c r="T155" s="201" t="s">
        <v>269</v>
      </c>
      <c r="U155" s="292"/>
      <c r="V155" s="292"/>
      <c r="W155" s="228">
        <f>+W156+W157+W158</f>
        <v>0</v>
      </c>
      <c r="X155" s="228">
        <f>+X156+X157+X158</f>
        <v>0</v>
      </c>
      <c r="Y155" s="228">
        <f aca="true" t="shared" si="138" ref="Y155:AE155">+Y156+Y157+Y158</f>
        <v>0</v>
      </c>
      <c r="Z155" s="228">
        <f t="shared" si="138"/>
        <v>0</v>
      </c>
      <c r="AA155" s="228">
        <f t="shared" si="138"/>
        <v>0</v>
      </c>
      <c r="AB155" s="228">
        <f t="shared" si="138"/>
        <v>0</v>
      </c>
      <c r="AC155" s="228">
        <f t="shared" si="138"/>
        <v>0</v>
      </c>
      <c r="AD155" s="228">
        <f t="shared" si="138"/>
        <v>0</v>
      </c>
      <c r="AE155" s="228">
        <f t="shared" si="138"/>
        <v>0</v>
      </c>
      <c r="AF155" s="228">
        <f>+AF156+AF157+AF158</f>
        <v>0</v>
      </c>
      <c r="AG155" s="228">
        <f>+AG156+AG157+AG158</f>
        <v>0</v>
      </c>
      <c r="AH155" s="228">
        <f>+AH156+AH157+AH158</f>
        <v>0</v>
      </c>
      <c r="AI155" s="387">
        <f>+AI156+AI157+AI158</f>
        <v>0</v>
      </c>
    </row>
    <row r="156" spans="2:35" ht="12.75">
      <c r="B156" s="229" t="s">
        <v>368</v>
      </c>
      <c r="C156" s="195" t="s">
        <v>236</v>
      </c>
      <c r="D156" s="196" t="s">
        <v>224</v>
      </c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200">
        <f>SUM(E156:P156)</f>
        <v>0</v>
      </c>
      <c r="R156" s="179"/>
      <c r="S156" s="229" t="s">
        <v>368</v>
      </c>
      <c r="T156" s="195" t="s">
        <v>236</v>
      </c>
      <c r="U156" s="507"/>
      <c r="V156" s="507"/>
      <c r="W156" s="172">
        <f>+E156*$U156</f>
        <v>0</v>
      </c>
      <c r="X156" s="172">
        <f>+F156*$U156</f>
        <v>0</v>
      </c>
      <c r="Y156" s="172">
        <f aca="true" t="shared" si="139" ref="Y156:AE156">+G156*$U156</f>
        <v>0</v>
      </c>
      <c r="Z156" s="172">
        <f t="shared" si="139"/>
        <v>0</v>
      </c>
      <c r="AA156" s="172">
        <f t="shared" si="139"/>
        <v>0</v>
      </c>
      <c r="AB156" s="172">
        <f t="shared" si="139"/>
        <v>0</v>
      </c>
      <c r="AC156" s="172">
        <f t="shared" si="139"/>
        <v>0</v>
      </c>
      <c r="AD156" s="172">
        <f t="shared" si="139"/>
        <v>0</v>
      </c>
      <c r="AE156" s="172">
        <f t="shared" si="139"/>
        <v>0</v>
      </c>
      <c r="AF156" s="172">
        <f>+N156*$V156</f>
        <v>0</v>
      </c>
      <c r="AG156" s="172">
        <f>+O156*$V156</f>
        <v>0</v>
      </c>
      <c r="AH156" s="172">
        <f>+P156*$V156</f>
        <v>0</v>
      </c>
      <c r="AI156" s="340">
        <f>SUM(W156:AH156)</f>
        <v>0</v>
      </c>
    </row>
    <row r="157" spans="2:35" ht="12.75">
      <c r="B157" s="229" t="s">
        <v>372</v>
      </c>
      <c r="C157" s="195" t="s">
        <v>233</v>
      </c>
      <c r="D157" s="196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200"/>
      <c r="R157" s="179"/>
      <c r="S157" s="229" t="s">
        <v>372</v>
      </c>
      <c r="T157" s="195" t="s">
        <v>233</v>
      </c>
      <c r="U157" s="502"/>
      <c r="V157" s="502"/>
      <c r="W157" s="172">
        <f>+E157*$U157/1000</f>
        <v>0</v>
      </c>
      <c r="X157" s="172">
        <f>+F157*$U157/1000</f>
        <v>0</v>
      </c>
      <c r="Y157" s="172">
        <f aca="true" t="shared" si="140" ref="Y157:AE157">+G157*$U157/1000</f>
        <v>0</v>
      </c>
      <c r="Z157" s="172">
        <f t="shared" si="140"/>
        <v>0</v>
      </c>
      <c r="AA157" s="172">
        <f t="shared" si="140"/>
        <v>0</v>
      </c>
      <c r="AB157" s="172">
        <f t="shared" si="140"/>
        <v>0</v>
      </c>
      <c r="AC157" s="172">
        <f t="shared" si="140"/>
        <v>0</v>
      </c>
      <c r="AD157" s="172">
        <f t="shared" si="140"/>
        <v>0</v>
      </c>
      <c r="AE157" s="172">
        <f t="shared" si="140"/>
        <v>0</v>
      </c>
      <c r="AF157" s="172">
        <f>+N157*$V157/1000</f>
        <v>0</v>
      </c>
      <c r="AG157" s="172">
        <f>+O157*$V157/1000</f>
        <v>0</v>
      </c>
      <c r="AH157" s="172">
        <f>+P157*$V157/1000</f>
        <v>0</v>
      </c>
      <c r="AI157" s="340">
        <f>SUM(W157:AH157)</f>
        <v>0</v>
      </c>
    </row>
    <row r="158" spans="2:35" ht="12.75">
      <c r="B158" s="229" t="s">
        <v>373</v>
      </c>
      <c r="C158" s="195" t="s">
        <v>225</v>
      </c>
      <c r="D158" s="196" t="s">
        <v>226</v>
      </c>
      <c r="E158" s="199">
        <f aca="true" t="shared" si="141" ref="E158:P158">E159+E162+E165</f>
        <v>0</v>
      </c>
      <c r="F158" s="199">
        <f t="shared" si="141"/>
        <v>0</v>
      </c>
      <c r="G158" s="199">
        <f t="shared" si="141"/>
        <v>0</v>
      </c>
      <c r="H158" s="199">
        <f t="shared" si="141"/>
        <v>0</v>
      </c>
      <c r="I158" s="199">
        <f t="shared" si="141"/>
        <v>0</v>
      </c>
      <c r="J158" s="199">
        <f t="shared" si="141"/>
        <v>0</v>
      </c>
      <c r="K158" s="199">
        <f t="shared" si="141"/>
        <v>0</v>
      </c>
      <c r="L158" s="199">
        <f t="shared" si="141"/>
        <v>0</v>
      </c>
      <c r="M158" s="199">
        <f t="shared" si="141"/>
        <v>0</v>
      </c>
      <c r="N158" s="199">
        <f t="shared" si="141"/>
        <v>0</v>
      </c>
      <c r="O158" s="199">
        <f t="shared" si="141"/>
        <v>0</v>
      </c>
      <c r="P158" s="199">
        <f t="shared" si="141"/>
        <v>0</v>
      </c>
      <c r="Q158" s="200">
        <f aca="true" t="shared" si="142" ref="Q158:Q167">SUM(E158:P158)</f>
        <v>0</v>
      </c>
      <c r="R158" s="179"/>
      <c r="S158" s="229" t="s">
        <v>373</v>
      </c>
      <c r="T158" s="195" t="s">
        <v>225</v>
      </c>
      <c r="U158" s="504"/>
      <c r="V158" s="504"/>
      <c r="W158" s="172">
        <f>+W159+W162+W165</f>
        <v>0</v>
      </c>
      <c r="X158" s="172">
        <f>+X159+X162+X165</f>
        <v>0</v>
      </c>
      <c r="Y158" s="172">
        <f aca="true" t="shared" si="143" ref="Y158:AE158">+Y159+Y162+Y165</f>
        <v>0</v>
      </c>
      <c r="Z158" s="172">
        <f t="shared" si="143"/>
        <v>0</v>
      </c>
      <c r="AA158" s="172">
        <f t="shared" si="143"/>
        <v>0</v>
      </c>
      <c r="AB158" s="172">
        <f t="shared" si="143"/>
        <v>0</v>
      </c>
      <c r="AC158" s="172">
        <f t="shared" si="143"/>
        <v>0</v>
      </c>
      <c r="AD158" s="172">
        <f t="shared" si="143"/>
        <v>0</v>
      </c>
      <c r="AE158" s="172">
        <f t="shared" si="143"/>
        <v>0</v>
      </c>
      <c r="AF158" s="172">
        <f>+AF159+AF162+AF165</f>
        <v>0</v>
      </c>
      <c r="AG158" s="172">
        <f>+AG159+AG162+AG165</f>
        <v>0</v>
      </c>
      <c r="AH158" s="172">
        <f>+AH159+AH162+AH165</f>
        <v>0</v>
      </c>
      <c r="AI158" s="340">
        <f aca="true" t="shared" si="144" ref="AI158:AI167">SUM(W158:AH158)</f>
        <v>0</v>
      </c>
    </row>
    <row r="159" spans="2:35" ht="12.75">
      <c r="B159" s="229" t="s">
        <v>374</v>
      </c>
      <c r="C159" s="202" t="s">
        <v>270</v>
      </c>
      <c r="D159" s="196" t="s">
        <v>226</v>
      </c>
      <c r="E159" s="199">
        <f aca="true" t="shared" si="145" ref="E159:P159">E160+E161</f>
        <v>0</v>
      </c>
      <c r="F159" s="199">
        <f t="shared" si="145"/>
        <v>0</v>
      </c>
      <c r="G159" s="199">
        <f t="shared" si="145"/>
        <v>0</v>
      </c>
      <c r="H159" s="199">
        <f t="shared" si="145"/>
        <v>0</v>
      </c>
      <c r="I159" s="199">
        <f t="shared" si="145"/>
        <v>0</v>
      </c>
      <c r="J159" s="199">
        <f t="shared" si="145"/>
        <v>0</v>
      </c>
      <c r="K159" s="199">
        <f t="shared" si="145"/>
        <v>0</v>
      </c>
      <c r="L159" s="199">
        <f t="shared" si="145"/>
        <v>0</v>
      </c>
      <c r="M159" s="199">
        <f t="shared" si="145"/>
        <v>0</v>
      </c>
      <c r="N159" s="199">
        <f t="shared" si="145"/>
        <v>0</v>
      </c>
      <c r="O159" s="199">
        <f t="shared" si="145"/>
        <v>0</v>
      </c>
      <c r="P159" s="199">
        <f t="shared" si="145"/>
        <v>0</v>
      </c>
      <c r="Q159" s="200">
        <f t="shared" si="142"/>
        <v>0</v>
      </c>
      <c r="R159" s="179"/>
      <c r="S159" s="229" t="s">
        <v>374</v>
      </c>
      <c r="T159" s="202" t="s">
        <v>270</v>
      </c>
      <c r="U159" s="504"/>
      <c r="V159" s="504"/>
      <c r="W159" s="172">
        <f>+W160+W161</f>
        <v>0</v>
      </c>
      <c r="X159" s="172">
        <f>+X160+X161</f>
        <v>0</v>
      </c>
      <c r="Y159" s="172">
        <f aca="true" t="shared" si="146" ref="Y159:AE159">+Y160+Y161</f>
        <v>0</v>
      </c>
      <c r="Z159" s="172">
        <f t="shared" si="146"/>
        <v>0</v>
      </c>
      <c r="AA159" s="172">
        <f t="shared" si="146"/>
        <v>0</v>
      </c>
      <c r="AB159" s="172">
        <f t="shared" si="146"/>
        <v>0</v>
      </c>
      <c r="AC159" s="172">
        <f t="shared" si="146"/>
        <v>0</v>
      </c>
      <c r="AD159" s="172">
        <f t="shared" si="146"/>
        <v>0</v>
      </c>
      <c r="AE159" s="172">
        <f t="shared" si="146"/>
        <v>0</v>
      </c>
      <c r="AF159" s="172">
        <f>+AF160+AF161</f>
        <v>0</v>
      </c>
      <c r="AG159" s="172">
        <f>+AG160+AG161</f>
        <v>0</v>
      </c>
      <c r="AH159" s="172">
        <f>+AH160+AH161</f>
        <v>0</v>
      </c>
      <c r="AI159" s="340">
        <f t="shared" si="144"/>
        <v>0</v>
      </c>
    </row>
    <row r="160" spans="2:35" ht="12.75">
      <c r="B160" s="229" t="s">
        <v>375</v>
      </c>
      <c r="C160" s="202" t="s">
        <v>275</v>
      </c>
      <c r="D160" s="196" t="s">
        <v>226</v>
      </c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200">
        <f t="shared" si="142"/>
        <v>0</v>
      </c>
      <c r="R160" s="179"/>
      <c r="S160" s="229" t="s">
        <v>375</v>
      </c>
      <c r="T160" s="202" t="s">
        <v>275</v>
      </c>
      <c r="U160" s="503"/>
      <c r="V160" s="503"/>
      <c r="W160" s="172">
        <f>+E160*$U160</f>
        <v>0</v>
      </c>
      <c r="X160" s="172">
        <f>+F160*$U160</f>
        <v>0</v>
      </c>
      <c r="Y160" s="172">
        <f aca="true" t="shared" si="147" ref="Y160:AE161">+G160*$U160</f>
        <v>0</v>
      </c>
      <c r="Z160" s="172">
        <f t="shared" si="147"/>
        <v>0</v>
      </c>
      <c r="AA160" s="172">
        <f t="shared" si="147"/>
        <v>0</v>
      </c>
      <c r="AB160" s="172">
        <f t="shared" si="147"/>
        <v>0</v>
      </c>
      <c r="AC160" s="172">
        <f t="shared" si="147"/>
        <v>0</v>
      </c>
      <c r="AD160" s="172">
        <f t="shared" si="147"/>
        <v>0</v>
      </c>
      <c r="AE160" s="172">
        <f t="shared" si="147"/>
        <v>0</v>
      </c>
      <c r="AF160" s="172">
        <f aca="true" t="shared" si="148" ref="AF160:AH161">+N160*$V160</f>
        <v>0</v>
      </c>
      <c r="AG160" s="172">
        <f t="shared" si="148"/>
        <v>0</v>
      </c>
      <c r="AH160" s="172">
        <f t="shared" si="148"/>
        <v>0</v>
      </c>
      <c r="AI160" s="340">
        <f t="shared" si="144"/>
        <v>0</v>
      </c>
    </row>
    <row r="161" spans="2:35" ht="12.75">
      <c r="B161" s="229" t="s">
        <v>376</v>
      </c>
      <c r="C161" s="202" t="s">
        <v>276</v>
      </c>
      <c r="D161" s="196" t="s">
        <v>226</v>
      </c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200">
        <f t="shared" si="142"/>
        <v>0</v>
      </c>
      <c r="R161" s="179"/>
      <c r="S161" s="229" t="s">
        <v>376</v>
      </c>
      <c r="T161" s="202" t="s">
        <v>276</v>
      </c>
      <c r="U161" s="503"/>
      <c r="V161" s="503"/>
      <c r="W161" s="172">
        <f>+E161*$U161</f>
        <v>0</v>
      </c>
      <c r="X161" s="172">
        <f>+F161*$U161</f>
        <v>0</v>
      </c>
      <c r="Y161" s="172">
        <f t="shared" si="147"/>
        <v>0</v>
      </c>
      <c r="Z161" s="172">
        <f t="shared" si="147"/>
        <v>0</v>
      </c>
      <c r="AA161" s="172">
        <f t="shared" si="147"/>
        <v>0</v>
      </c>
      <c r="AB161" s="172">
        <f t="shared" si="147"/>
        <v>0</v>
      </c>
      <c r="AC161" s="172">
        <f t="shared" si="147"/>
        <v>0</v>
      </c>
      <c r="AD161" s="172">
        <f t="shared" si="147"/>
        <v>0</v>
      </c>
      <c r="AE161" s="172">
        <f t="shared" si="147"/>
        <v>0</v>
      </c>
      <c r="AF161" s="172">
        <f t="shared" si="148"/>
        <v>0</v>
      </c>
      <c r="AG161" s="172">
        <f t="shared" si="148"/>
        <v>0</v>
      </c>
      <c r="AH161" s="172">
        <f t="shared" si="148"/>
        <v>0</v>
      </c>
      <c r="AI161" s="340">
        <f t="shared" si="144"/>
        <v>0</v>
      </c>
    </row>
    <row r="162" spans="2:35" ht="12.75">
      <c r="B162" s="229" t="s">
        <v>377</v>
      </c>
      <c r="C162" s="202" t="s">
        <v>266</v>
      </c>
      <c r="D162" s="196" t="s">
        <v>226</v>
      </c>
      <c r="E162" s="199">
        <f aca="true" t="shared" si="149" ref="E162:P162">E163+E164</f>
        <v>0</v>
      </c>
      <c r="F162" s="199">
        <f t="shared" si="149"/>
        <v>0</v>
      </c>
      <c r="G162" s="199">
        <f t="shared" si="149"/>
        <v>0</v>
      </c>
      <c r="H162" s="199">
        <f t="shared" si="149"/>
        <v>0</v>
      </c>
      <c r="I162" s="199">
        <f t="shared" si="149"/>
        <v>0</v>
      </c>
      <c r="J162" s="199">
        <f t="shared" si="149"/>
        <v>0</v>
      </c>
      <c r="K162" s="199">
        <f t="shared" si="149"/>
        <v>0</v>
      </c>
      <c r="L162" s="199">
        <f t="shared" si="149"/>
        <v>0</v>
      </c>
      <c r="M162" s="199">
        <f t="shared" si="149"/>
        <v>0</v>
      </c>
      <c r="N162" s="199">
        <f t="shared" si="149"/>
        <v>0</v>
      </c>
      <c r="O162" s="199">
        <f t="shared" si="149"/>
        <v>0</v>
      </c>
      <c r="P162" s="199">
        <f t="shared" si="149"/>
        <v>0</v>
      </c>
      <c r="Q162" s="200">
        <f t="shared" si="142"/>
        <v>0</v>
      </c>
      <c r="R162" s="179"/>
      <c r="S162" s="229" t="s">
        <v>377</v>
      </c>
      <c r="T162" s="202" t="s">
        <v>266</v>
      </c>
      <c r="U162" s="505"/>
      <c r="V162" s="505"/>
      <c r="W162" s="172">
        <f>+W163+W164</f>
        <v>0</v>
      </c>
      <c r="X162" s="172">
        <f>+X163+X164</f>
        <v>0</v>
      </c>
      <c r="Y162" s="172">
        <f aca="true" t="shared" si="150" ref="Y162:AE162">+Y163+Y164</f>
        <v>0</v>
      </c>
      <c r="Z162" s="172">
        <f t="shared" si="150"/>
        <v>0</v>
      </c>
      <c r="AA162" s="172">
        <f t="shared" si="150"/>
        <v>0</v>
      </c>
      <c r="AB162" s="172">
        <f t="shared" si="150"/>
        <v>0</v>
      </c>
      <c r="AC162" s="172">
        <f t="shared" si="150"/>
        <v>0</v>
      </c>
      <c r="AD162" s="172">
        <f t="shared" si="150"/>
        <v>0</v>
      </c>
      <c r="AE162" s="172">
        <f t="shared" si="150"/>
        <v>0</v>
      </c>
      <c r="AF162" s="172">
        <f>+AF163+AF164</f>
        <v>0</v>
      </c>
      <c r="AG162" s="172">
        <f>+AG163+AG164</f>
        <v>0</v>
      </c>
      <c r="AH162" s="172">
        <f>+AH163+AH164</f>
        <v>0</v>
      </c>
      <c r="AI162" s="340">
        <f t="shared" si="144"/>
        <v>0</v>
      </c>
    </row>
    <row r="163" spans="2:35" ht="12.75">
      <c r="B163" s="229" t="s">
        <v>378</v>
      </c>
      <c r="C163" s="202" t="s">
        <v>275</v>
      </c>
      <c r="D163" s="196" t="s">
        <v>226</v>
      </c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00">
        <f t="shared" si="142"/>
        <v>0</v>
      </c>
      <c r="R163" s="179"/>
      <c r="S163" s="229" t="s">
        <v>378</v>
      </c>
      <c r="T163" s="202" t="s">
        <v>275</v>
      </c>
      <c r="U163" s="503"/>
      <c r="V163" s="503"/>
      <c r="W163" s="172">
        <f>+E163*$U163</f>
        <v>0</v>
      </c>
      <c r="X163" s="172">
        <f>+F163*$U163</f>
        <v>0</v>
      </c>
      <c r="Y163" s="172">
        <f aca="true" t="shared" si="151" ref="Y163:AE164">+G163*$U163</f>
        <v>0</v>
      </c>
      <c r="Z163" s="172">
        <f t="shared" si="151"/>
        <v>0</v>
      </c>
      <c r="AA163" s="172">
        <f t="shared" si="151"/>
        <v>0</v>
      </c>
      <c r="AB163" s="172">
        <f t="shared" si="151"/>
        <v>0</v>
      </c>
      <c r="AC163" s="172">
        <f t="shared" si="151"/>
        <v>0</v>
      </c>
      <c r="AD163" s="172">
        <f t="shared" si="151"/>
        <v>0</v>
      </c>
      <c r="AE163" s="172">
        <f t="shared" si="151"/>
        <v>0</v>
      </c>
      <c r="AF163" s="172">
        <f aca="true" t="shared" si="152" ref="AF163:AH164">+N163*$V163</f>
        <v>0</v>
      </c>
      <c r="AG163" s="172">
        <f t="shared" si="152"/>
        <v>0</v>
      </c>
      <c r="AH163" s="172">
        <f t="shared" si="152"/>
        <v>0</v>
      </c>
      <c r="AI163" s="340">
        <f t="shared" si="144"/>
        <v>0</v>
      </c>
    </row>
    <row r="164" spans="2:35" ht="12.75">
      <c r="B164" s="229" t="s">
        <v>379</v>
      </c>
      <c r="C164" s="202" t="s">
        <v>276</v>
      </c>
      <c r="D164" s="196" t="s">
        <v>226</v>
      </c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200">
        <f t="shared" si="142"/>
        <v>0</v>
      </c>
      <c r="R164" s="179"/>
      <c r="S164" s="229" t="s">
        <v>379</v>
      </c>
      <c r="T164" s="202" t="s">
        <v>276</v>
      </c>
      <c r="U164" s="503"/>
      <c r="V164" s="503"/>
      <c r="W164" s="172">
        <f>+E164*$U164</f>
        <v>0</v>
      </c>
      <c r="X164" s="172">
        <f>+F164*$U164</f>
        <v>0</v>
      </c>
      <c r="Y164" s="172">
        <f t="shared" si="151"/>
        <v>0</v>
      </c>
      <c r="Z164" s="172">
        <f t="shared" si="151"/>
        <v>0</v>
      </c>
      <c r="AA164" s="172">
        <f t="shared" si="151"/>
        <v>0</v>
      </c>
      <c r="AB164" s="172">
        <f t="shared" si="151"/>
        <v>0</v>
      </c>
      <c r="AC164" s="172">
        <f t="shared" si="151"/>
        <v>0</v>
      </c>
      <c r="AD164" s="172">
        <f t="shared" si="151"/>
        <v>0</v>
      </c>
      <c r="AE164" s="172">
        <f t="shared" si="151"/>
        <v>0</v>
      </c>
      <c r="AF164" s="172">
        <f t="shared" si="152"/>
        <v>0</v>
      </c>
      <c r="AG164" s="172">
        <f t="shared" si="152"/>
        <v>0</v>
      </c>
      <c r="AH164" s="172">
        <f t="shared" si="152"/>
        <v>0</v>
      </c>
      <c r="AI164" s="340">
        <f t="shared" si="144"/>
        <v>0</v>
      </c>
    </row>
    <row r="165" spans="2:35" ht="12.75">
      <c r="B165" s="229" t="s">
        <v>380</v>
      </c>
      <c r="C165" s="202" t="s">
        <v>268</v>
      </c>
      <c r="D165" s="196" t="s">
        <v>226</v>
      </c>
      <c r="E165" s="199">
        <f aca="true" t="shared" si="153" ref="E165:P165">E166+E167</f>
        <v>0</v>
      </c>
      <c r="F165" s="199">
        <f t="shared" si="153"/>
        <v>0</v>
      </c>
      <c r="G165" s="199">
        <f t="shared" si="153"/>
        <v>0</v>
      </c>
      <c r="H165" s="199">
        <f t="shared" si="153"/>
        <v>0</v>
      </c>
      <c r="I165" s="199">
        <f t="shared" si="153"/>
        <v>0</v>
      </c>
      <c r="J165" s="199">
        <f t="shared" si="153"/>
        <v>0</v>
      </c>
      <c r="K165" s="199">
        <f t="shared" si="153"/>
        <v>0</v>
      </c>
      <c r="L165" s="199">
        <f t="shared" si="153"/>
        <v>0</v>
      </c>
      <c r="M165" s="199">
        <f t="shared" si="153"/>
        <v>0</v>
      </c>
      <c r="N165" s="199">
        <f t="shared" si="153"/>
        <v>0</v>
      </c>
      <c r="O165" s="199">
        <f t="shared" si="153"/>
        <v>0</v>
      </c>
      <c r="P165" s="199">
        <f t="shared" si="153"/>
        <v>0</v>
      </c>
      <c r="Q165" s="200">
        <f t="shared" si="142"/>
        <v>0</v>
      </c>
      <c r="R165" s="179"/>
      <c r="S165" s="229" t="s">
        <v>380</v>
      </c>
      <c r="T165" s="202" t="s">
        <v>268</v>
      </c>
      <c r="U165" s="505"/>
      <c r="V165" s="505"/>
      <c r="W165" s="172">
        <f>+W166+W167</f>
        <v>0</v>
      </c>
      <c r="X165" s="172">
        <f>+X166+X167</f>
        <v>0</v>
      </c>
      <c r="Y165" s="172">
        <f aca="true" t="shared" si="154" ref="Y165:AE165">+Y166+Y167</f>
        <v>0</v>
      </c>
      <c r="Z165" s="172">
        <f t="shared" si="154"/>
        <v>0</v>
      </c>
      <c r="AA165" s="172">
        <f t="shared" si="154"/>
        <v>0</v>
      </c>
      <c r="AB165" s="172">
        <f t="shared" si="154"/>
        <v>0</v>
      </c>
      <c r="AC165" s="172">
        <f t="shared" si="154"/>
        <v>0</v>
      </c>
      <c r="AD165" s="172">
        <f t="shared" si="154"/>
        <v>0</v>
      </c>
      <c r="AE165" s="172">
        <f t="shared" si="154"/>
        <v>0</v>
      </c>
      <c r="AF165" s="172">
        <f>+AF166+AF167</f>
        <v>0</v>
      </c>
      <c r="AG165" s="172">
        <f>+AG166+AG167</f>
        <v>0</v>
      </c>
      <c r="AH165" s="172">
        <f>+AH166+AH167</f>
        <v>0</v>
      </c>
      <c r="AI165" s="340">
        <f t="shared" si="144"/>
        <v>0</v>
      </c>
    </row>
    <row r="166" spans="2:35" ht="12.75">
      <c r="B166" s="229" t="s">
        <v>381</v>
      </c>
      <c r="C166" s="202" t="s">
        <v>275</v>
      </c>
      <c r="D166" s="196" t="s">
        <v>226</v>
      </c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200">
        <f t="shared" si="142"/>
        <v>0</v>
      </c>
      <c r="R166" s="179"/>
      <c r="S166" s="229" t="s">
        <v>381</v>
      </c>
      <c r="T166" s="202" t="s">
        <v>275</v>
      </c>
      <c r="U166" s="503"/>
      <c r="V166" s="503"/>
      <c r="W166" s="172">
        <f>+E166*$U166</f>
        <v>0</v>
      </c>
      <c r="X166" s="172">
        <f>+F166*$U166</f>
        <v>0</v>
      </c>
      <c r="Y166" s="172">
        <f aca="true" t="shared" si="155" ref="Y166:AE167">+G166*$U166</f>
        <v>0</v>
      </c>
      <c r="Z166" s="172">
        <f t="shared" si="155"/>
        <v>0</v>
      </c>
      <c r="AA166" s="172">
        <f t="shared" si="155"/>
        <v>0</v>
      </c>
      <c r="AB166" s="172">
        <f t="shared" si="155"/>
        <v>0</v>
      </c>
      <c r="AC166" s="172">
        <f t="shared" si="155"/>
        <v>0</v>
      </c>
      <c r="AD166" s="172">
        <f t="shared" si="155"/>
        <v>0</v>
      </c>
      <c r="AE166" s="172">
        <f t="shared" si="155"/>
        <v>0</v>
      </c>
      <c r="AF166" s="172">
        <f aca="true" t="shared" si="156" ref="AF166:AH167">+N166*$V166</f>
        <v>0</v>
      </c>
      <c r="AG166" s="172">
        <f t="shared" si="156"/>
        <v>0</v>
      </c>
      <c r="AH166" s="172">
        <f t="shared" si="156"/>
        <v>0</v>
      </c>
      <c r="AI166" s="340">
        <f t="shared" si="144"/>
        <v>0</v>
      </c>
    </row>
    <row r="167" spans="2:35" ht="12.75">
      <c r="B167" s="229" t="s">
        <v>382</v>
      </c>
      <c r="C167" s="202" t="s">
        <v>276</v>
      </c>
      <c r="D167" s="196" t="s">
        <v>226</v>
      </c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200">
        <f t="shared" si="142"/>
        <v>0</v>
      </c>
      <c r="R167" s="179"/>
      <c r="S167" s="229" t="s">
        <v>382</v>
      </c>
      <c r="T167" s="202" t="s">
        <v>276</v>
      </c>
      <c r="U167" s="506"/>
      <c r="V167" s="506"/>
      <c r="W167" s="172">
        <f>+E167*$U167</f>
        <v>0</v>
      </c>
      <c r="X167" s="172">
        <f>+F167*$U167</f>
        <v>0</v>
      </c>
      <c r="Y167" s="172">
        <f t="shared" si="155"/>
        <v>0</v>
      </c>
      <c r="Z167" s="172">
        <f t="shared" si="155"/>
        <v>0</v>
      </c>
      <c r="AA167" s="172">
        <f t="shared" si="155"/>
        <v>0</v>
      </c>
      <c r="AB167" s="172">
        <f t="shared" si="155"/>
        <v>0</v>
      </c>
      <c r="AC167" s="172">
        <f t="shared" si="155"/>
        <v>0</v>
      </c>
      <c r="AD167" s="172">
        <f t="shared" si="155"/>
        <v>0</v>
      </c>
      <c r="AE167" s="172">
        <f t="shared" si="155"/>
        <v>0</v>
      </c>
      <c r="AF167" s="172">
        <f t="shared" si="156"/>
        <v>0</v>
      </c>
      <c r="AG167" s="172">
        <f t="shared" si="156"/>
        <v>0</v>
      </c>
      <c r="AH167" s="172">
        <f t="shared" si="156"/>
        <v>0</v>
      </c>
      <c r="AI167" s="340">
        <f t="shared" si="144"/>
        <v>0</v>
      </c>
    </row>
    <row r="168" spans="2:35" ht="12.75">
      <c r="B168" s="229" t="s">
        <v>383</v>
      </c>
      <c r="C168" s="201" t="s">
        <v>284</v>
      </c>
      <c r="D168" s="196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200"/>
      <c r="R168" s="179"/>
      <c r="S168" s="229" t="s">
        <v>383</v>
      </c>
      <c r="T168" s="201" t="s">
        <v>284</v>
      </c>
      <c r="U168" s="292"/>
      <c r="V168" s="292"/>
      <c r="W168" s="228">
        <f>+W169+W170+W171</f>
        <v>0</v>
      </c>
      <c r="X168" s="228">
        <f>+X169+X170+X171</f>
        <v>0</v>
      </c>
      <c r="Y168" s="228">
        <f aca="true" t="shared" si="157" ref="Y168:AE168">+Y169+Y170+Y171</f>
        <v>0</v>
      </c>
      <c r="Z168" s="228">
        <f t="shared" si="157"/>
        <v>0</v>
      </c>
      <c r="AA168" s="228">
        <f t="shared" si="157"/>
        <v>0</v>
      </c>
      <c r="AB168" s="228">
        <f t="shared" si="157"/>
        <v>0</v>
      </c>
      <c r="AC168" s="228">
        <f t="shared" si="157"/>
        <v>0</v>
      </c>
      <c r="AD168" s="228">
        <f t="shared" si="157"/>
        <v>0</v>
      </c>
      <c r="AE168" s="228">
        <f t="shared" si="157"/>
        <v>0</v>
      </c>
      <c r="AF168" s="228">
        <f>+AF169+AF170+AF171</f>
        <v>0</v>
      </c>
      <c r="AG168" s="228">
        <f>+AG169+AG170+AG171</f>
        <v>0</v>
      </c>
      <c r="AH168" s="228">
        <f>+AH169+AH170+AH171</f>
        <v>0</v>
      </c>
      <c r="AI168" s="387">
        <f>+AI169+AI170+AI171</f>
        <v>0</v>
      </c>
    </row>
    <row r="169" spans="2:35" ht="12.75">
      <c r="B169" s="229" t="s">
        <v>384</v>
      </c>
      <c r="C169" s="195" t="s">
        <v>236</v>
      </c>
      <c r="D169" s="196" t="s">
        <v>224</v>
      </c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200">
        <f aca="true" t="shared" si="158" ref="Q169:Q175">SUM(E169:P169)</f>
        <v>0</v>
      </c>
      <c r="R169" s="179"/>
      <c r="S169" s="229" t="s">
        <v>384</v>
      </c>
      <c r="T169" s="195" t="s">
        <v>385</v>
      </c>
      <c r="U169" s="507"/>
      <c r="V169" s="507"/>
      <c r="W169" s="172">
        <f>+E169*$V169</f>
        <v>0</v>
      </c>
      <c r="X169" s="172">
        <f>+F169*$V169</f>
        <v>0</v>
      </c>
      <c r="Y169" s="172">
        <f aca="true" t="shared" si="159" ref="Y169:AE169">+G169*$V169</f>
        <v>0</v>
      </c>
      <c r="Z169" s="172">
        <f t="shared" si="159"/>
        <v>0</v>
      </c>
      <c r="AA169" s="172">
        <f t="shared" si="159"/>
        <v>0</v>
      </c>
      <c r="AB169" s="172">
        <f t="shared" si="159"/>
        <v>0</v>
      </c>
      <c r="AC169" s="172">
        <f t="shared" si="159"/>
        <v>0</v>
      </c>
      <c r="AD169" s="172">
        <f t="shared" si="159"/>
        <v>0</v>
      </c>
      <c r="AE169" s="172">
        <f t="shared" si="159"/>
        <v>0</v>
      </c>
      <c r="AF169" s="172">
        <f>+N169*$V169</f>
        <v>0</v>
      </c>
      <c r="AG169" s="172">
        <f>+O169*$V169</f>
        <v>0</v>
      </c>
      <c r="AH169" s="172">
        <f>+P169*$V169</f>
        <v>0</v>
      </c>
      <c r="AI169" s="340">
        <f aca="true" t="shared" si="160" ref="AI169:AI174">SUM(W169:AH169)</f>
        <v>0</v>
      </c>
    </row>
    <row r="170" spans="2:35" ht="12.75">
      <c r="B170" s="229" t="s">
        <v>386</v>
      </c>
      <c r="C170" s="195" t="s">
        <v>233</v>
      </c>
      <c r="D170" s="196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200">
        <f t="shared" si="158"/>
        <v>0</v>
      </c>
      <c r="R170" s="179"/>
      <c r="S170" s="229" t="s">
        <v>386</v>
      </c>
      <c r="T170" s="195" t="s">
        <v>233</v>
      </c>
      <c r="U170" s="502"/>
      <c r="V170" s="502"/>
      <c r="W170" s="172">
        <f>+E170*$U170/1000</f>
        <v>0</v>
      </c>
      <c r="X170" s="172">
        <f>+F170*$U170/1000</f>
        <v>0</v>
      </c>
      <c r="Y170" s="172">
        <f aca="true" t="shared" si="161" ref="Y170:AE170">+G170*$U170/1000</f>
        <v>0</v>
      </c>
      <c r="Z170" s="172">
        <f t="shared" si="161"/>
        <v>0</v>
      </c>
      <c r="AA170" s="172">
        <f t="shared" si="161"/>
        <v>0</v>
      </c>
      <c r="AB170" s="172">
        <f t="shared" si="161"/>
        <v>0</v>
      </c>
      <c r="AC170" s="172">
        <f t="shared" si="161"/>
        <v>0</v>
      </c>
      <c r="AD170" s="172">
        <f t="shared" si="161"/>
        <v>0</v>
      </c>
      <c r="AE170" s="172">
        <f t="shared" si="161"/>
        <v>0</v>
      </c>
      <c r="AF170" s="172">
        <f>+N170*$V170/1000</f>
        <v>0</v>
      </c>
      <c r="AG170" s="172">
        <f>+O170*$V170/1000</f>
        <v>0</v>
      </c>
      <c r="AH170" s="172">
        <f>+P170*$V170/1000</f>
        <v>0</v>
      </c>
      <c r="AI170" s="340">
        <f t="shared" si="160"/>
        <v>0</v>
      </c>
    </row>
    <row r="171" spans="2:35" ht="12.75">
      <c r="B171" s="229" t="s">
        <v>387</v>
      </c>
      <c r="C171" s="195" t="s">
        <v>225</v>
      </c>
      <c r="D171" s="196" t="s">
        <v>226</v>
      </c>
      <c r="E171" s="199">
        <f aca="true" t="shared" si="162" ref="E171:P171">E172+E173+E174</f>
        <v>0</v>
      </c>
      <c r="F171" s="199">
        <f t="shared" si="162"/>
        <v>0</v>
      </c>
      <c r="G171" s="199">
        <f t="shared" si="162"/>
        <v>0</v>
      </c>
      <c r="H171" s="199">
        <f t="shared" si="162"/>
        <v>0</v>
      </c>
      <c r="I171" s="199">
        <f t="shared" si="162"/>
        <v>0</v>
      </c>
      <c r="J171" s="199">
        <f t="shared" si="162"/>
        <v>0</v>
      </c>
      <c r="K171" s="199">
        <f t="shared" si="162"/>
        <v>0</v>
      </c>
      <c r="L171" s="199">
        <f t="shared" si="162"/>
        <v>0</v>
      </c>
      <c r="M171" s="199">
        <f t="shared" si="162"/>
        <v>0</v>
      </c>
      <c r="N171" s="199">
        <f t="shared" si="162"/>
        <v>0</v>
      </c>
      <c r="O171" s="199">
        <f t="shared" si="162"/>
        <v>0</v>
      </c>
      <c r="P171" s="199">
        <f t="shared" si="162"/>
        <v>0</v>
      </c>
      <c r="Q171" s="200">
        <f t="shared" si="158"/>
        <v>0</v>
      </c>
      <c r="R171" s="179"/>
      <c r="S171" s="229" t="s">
        <v>387</v>
      </c>
      <c r="T171" s="195" t="s">
        <v>225</v>
      </c>
      <c r="U171" s="504"/>
      <c r="V171" s="504"/>
      <c r="W171" s="172">
        <f>+W172+W173+W174</f>
        <v>0</v>
      </c>
      <c r="X171" s="172">
        <f>+X172+X173+X174</f>
        <v>0</v>
      </c>
      <c r="Y171" s="172">
        <f aca="true" t="shared" si="163" ref="Y171:AE171">+Y172+Y173+Y174</f>
        <v>0</v>
      </c>
      <c r="Z171" s="172">
        <f t="shared" si="163"/>
        <v>0</v>
      </c>
      <c r="AA171" s="172">
        <f t="shared" si="163"/>
        <v>0</v>
      </c>
      <c r="AB171" s="172">
        <f t="shared" si="163"/>
        <v>0</v>
      </c>
      <c r="AC171" s="172">
        <f t="shared" si="163"/>
        <v>0</v>
      </c>
      <c r="AD171" s="172">
        <f t="shared" si="163"/>
        <v>0</v>
      </c>
      <c r="AE171" s="172">
        <f t="shared" si="163"/>
        <v>0</v>
      </c>
      <c r="AF171" s="172">
        <f>+AF172+AF173+AF174</f>
        <v>0</v>
      </c>
      <c r="AG171" s="172">
        <f>+AG172+AG173+AG174</f>
        <v>0</v>
      </c>
      <c r="AH171" s="172">
        <f>+AH172+AH173+AH174</f>
        <v>0</v>
      </c>
      <c r="AI171" s="340">
        <f t="shared" si="160"/>
        <v>0</v>
      </c>
    </row>
    <row r="172" spans="2:35" ht="12.75">
      <c r="B172" s="229" t="s">
        <v>388</v>
      </c>
      <c r="C172" s="202" t="s">
        <v>281</v>
      </c>
      <c r="D172" s="196" t="s">
        <v>226</v>
      </c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200">
        <f t="shared" si="158"/>
        <v>0</v>
      </c>
      <c r="R172" s="179"/>
      <c r="S172" s="229" t="s">
        <v>388</v>
      </c>
      <c r="T172" s="202" t="s">
        <v>281</v>
      </c>
      <c r="U172" s="503"/>
      <c r="V172" s="503"/>
      <c r="W172" s="172">
        <f aca="true" t="shared" si="164" ref="W172:AE174">+E172*$U172</f>
        <v>0</v>
      </c>
      <c r="X172" s="172">
        <f t="shared" si="164"/>
        <v>0</v>
      </c>
      <c r="Y172" s="172">
        <f t="shared" si="164"/>
        <v>0</v>
      </c>
      <c r="Z172" s="172">
        <f t="shared" si="164"/>
        <v>0</v>
      </c>
      <c r="AA172" s="172">
        <f t="shared" si="164"/>
        <v>0</v>
      </c>
      <c r="AB172" s="172">
        <f t="shared" si="164"/>
        <v>0</v>
      </c>
      <c r="AC172" s="172">
        <f t="shared" si="164"/>
        <v>0</v>
      </c>
      <c r="AD172" s="172">
        <f t="shared" si="164"/>
        <v>0</v>
      </c>
      <c r="AE172" s="172">
        <f t="shared" si="164"/>
        <v>0</v>
      </c>
      <c r="AF172" s="172">
        <f aca="true" t="shared" si="165" ref="AF172:AH174">+N172*$V172</f>
        <v>0</v>
      </c>
      <c r="AG172" s="172">
        <f t="shared" si="165"/>
        <v>0</v>
      </c>
      <c r="AH172" s="172">
        <f t="shared" si="165"/>
        <v>0</v>
      </c>
      <c r="AI172" s="340">
        <f t="shared" si="160"/>
        <v>0</v>
      </c>
    </row>
    <row r="173" spans="2:35" ht="12.75">
      <c r="B173" s="229" t="s">
        <v>389</v>
      </c>
      <c r="C173" s="202" t="s">
        <v>282</v>
      </c>
      <c r="D173" s="196" t="s">
        <v>226</v>
      </c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200">
        <f t="shared" si="158"/>
        <v>0</v>
      </c>
      <c r="R173" s="179"/>
      <c r="S173" s="229" t="s">
        <v>389</v>
      </c>
      <c r="T173" s="202" t="s">
        <v>282</v>
      </c>
      <c r="U173" s="503"/>
      <c r="V173" s="503"/>
      <c r="W173" s="172">
        <f t="shared" si="164"/>
        <v>0</v>
      </c>
      <c r="X173" s="172">
        <f t="shared" si="164"/>
        <v>0</v>
      </c>
      <c r="Y173" s="172">
        <f t="shared" si="164"/>
        <v>0</v>
      </c>
      <c r="Z173" s="172">
        <f t="shared" si="164"/>
        <v>0</v>
      </c>
      <c r="AA173" s="172">
        <f t="shared" si="164"/>
        <v>0</v>
      </c>
      <c r="AB173" s="172">
        <f t="shared" si="164"/>
        <v>0</v>
      </c>
      <c r="AC173" s="172">
        <f t="shared" si="164"/>
        <v>0</v>
      </c>
      <c r="AD173" s="172">
        <f t="shared" si="164"/>
        <v>0</v>
      </c>
      <c r="AE173" s="172">
        <f t="shared" si="164"/>
        <v>0</v>
      </c>
      <c r="AF173" s="172">
        <f t="shared" si="165"/>
        <v>0</v>
      </c>
      <c r="AG173" s="172">
        <f t="shared" si="165"/>
        <v>0</v>
      </c>
      <c r="AH173" s="172">
        <f t="shared" si="165"/>
        <v>0</v>
      </c>
      <c r="AI173" s="340">
        <f t="shared" si="160"/>
        <v>0</v>
      </c>
    </row>
    <row r="174" spans="2:35" ht="12.75">
      <c r="B174" s="230" t="s">
        <v>390</v>
      </c>
      <c r="C174" s="231" t="s">
        <v>283</v>
      </c>
      <c r="D174" s="232" t="s">
        <v>226</v>
      </c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33">
        <f t="shared" si="158"/>
        <v>0</v>
      </c>
      <c r="R174" s="179"/>
      <c r="S174" s="230" t="s">
        <v>390</v>
      </c>
      <c r="T174" s="231" t="s">
        <v>283</v>
      </c>
      <c r="U174" s="506"/>
      <c r="V174" s="506"/>
      <c r="W174" s="172">
        <f t="shared" si="164"/>
        <v>0</v>
      </c>
      <c r="X174" s="172">
        <f t="shared" si="164"/>
        <v>0</v>
      </c>
      <c r="Y174" s="172">
        <f t="shared" si="164"/>
        <v>0</v>
      </c>
      <c r="Z174" s="172">
        <f t="shared" si="164"/>
        <v>0</v>
      </c>
      <c r="AA174" s="172">
        <f t="shared" si="164"/>
        <v>0</v>
      </c>
      <c r="AB174" s="172">
        <f t="shared" si="164"/>
        <v>0</v>
      </c>
      <c r="AC174" s="172">
        <f t="shared" si="164"/>
        <v>0</v>
      </c>
      <c r="AD174" s="172">
        <f t="shared" si="164"/>
        <v>0</v>
      </c>
      <c r="AE174" s="172">
        <f t="shared" si="164"/>
        <v>0</v>
      </c>
      <c r="AF174" s="172">
        <f t="shared" si="165"/>
        <v>0</v>
      </c>
      <c r="AG174" s="172">
        <f t="shared" si="165"/>
        <v>0</v>
      </c>
      <c r="AH174" s="172">
        <f t="shared" si="165"/>
        <v>0</v>
      </c>
      <c r="AI174" s="340">
        <f t="shared" si="160"/>
        <v>0</v>
      </c>
    </row>
    <row r="175" spans="2:35" ht="12.75">
      <c r="B175" s="234" t="s">
        <v>4</v>
      </c>
      <c r="C175" s="175" t="s">
        <v>285</v>
      </c>
      <c r="D175" s="176" t="s">
        <v>226</v>
      </c>
      <c r="E175" s="228">
        <f aca="true" t="shared" si="166" ref="E175:P175">E178+E181</f>
        <v>0</v>
      </c>
      <c r="F175" s="228">
        <f t="shared" si="166"/>
        <v>0</v>
      </c>
      <c r="G175" s="228">
        <f t="shared" si="166"/>
        <v>0</v>
      </c>
      <c r="H175" s="228">
        <f t="shared" si="166"/>
        <v>0</v>
      </c>
      <c r="I175" s="228">
        <f t="shared" si="166"/>
        <v>0</v>
      </c>
      <c r="J175" s="228">
        <f t="shared" si="166"/>
        <v>0</v>
      </c>
      <c r="K175" s="228">
        <f t="shared" si="166"/>
        <v>0</v>
      </c>
      <c r="L175" s="228">
        <f t="shared" si="166"/>
        <v>0</v>
      </c>
      <c r="M175" s="228">
        <f t="shared" si="166"/>
        <v>0</v>
      </c>
      <c r="N175" s="228">
        <f t="shared" si="166"/>
        <v>0</v>
      </c>
      <c r="O175" s="228">
        <f t="shared" si="166"/>
        <v>0</v>
      </c>
      <c r="P175" s="228">
        <f t="shared" si="166"/>
        <v>0</v>
      </c>
      <c r="Q175" s="178">
        <f t="shared" si="158"/>
        <v>0</v>
      </c>
      <c r="R175" s="179"/>
      <c r="S175" s="234" t="s">
        <v>4</v>
      </c>
      <c r="T175" s="175" t="s">
        <v>285</v>
      </c>
      <c r="U175" s="292"/>
      <c r="V175" s="292"/>
      <c r="W175" s="228">
        <f>+W176+W179</f>
        <v>0</v>
      </c>
      <c r="X175" s="228">
        <f>+X176+X179</f>
        <v>0</v>
      </c>
      <c r="Y175" s="228">
        <f aca="true" t="shared" si="167" ref="Y175:AE175">+Y176+Y179</f>
        <v>0</v>
      </c>
      <c r="Z175" s="228">
        <f t="shared" si="167"/>
        <v>0</v>
      </c>
      <c r="AA175" s="228">
        <f t="shared" si="167"/>
        <v>0</v>
      </c>
      <c r="AB175" s="228">
        <f t="shared" si="167"/>
        <v>0</v>
      </c>
      <c r="AC175" s="228">
        <f t="shared" si="167"/>
        <v>0</v>
      </c>
      <c r="AD175" s="228">
        <f t="shared" si="167"/>
        <v>0</v>
      </c>
      <c r="AE175" s="228">
        <f t="shared" si="167"/>
        <v>0</v>
      </c>
      <c r="AF175" s="228">
        <f>+AF176+AF179</f>
        <v>0</v>
      </c>
      <c r="AG175" s="228">
        <f>+AG176+AG179</f>
        <v>0</v>
      </c>
      <c r="AH175" s="228">
        <f>+AH176+AH179</f>
        <v>0</v>
      </c>
      <c r="AI175" s="387">
        <f>+AI176+AI179</f>
        <v>0</v>
      </c>
    </row>
    <row r="176" spans="2:35" ht="12.75">
      <c r="B176" s="217" t="s">
        <v>391</v>
      </c>
      <c r="C176" s="235" t="s">
        <v>286</v>
      </c>
      <c r="D176" s="236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8"/>
      <c r="R176" s="179"/>
      <c r="S176" s="217" t="s">
        <v>391</v>
      </c>
      <c r="T176" s="235" t="s">
        <v>286</v>
      </c>
      <c r="U176" s="508"/>
      <c r="V176" s="508"/>
      <c r="W176" s="239">
        <f>+W177+W178</f>
        <v>0</v>
      </c>
      <c r="X176" s="239">
        <f>+X177+X178</f>
        <v>0</v>
      </c>
      <c r="Y176" s="239">
        <f aca="true" t="shared" si="168" ref="Y176:AE176">+Y177+Y178</f>
        <v>0</v>
      </c>
      <c r="Z176" s="239">
        <f t="shared" si="168"/>
        <v>0</v>
      </c>
      <c r="AA176" s="239">
        <f t="shared" si="168"/>
        <v>0</v>
      </c>
      <c r="AB176" s="239">
        <f t="shared" si="168"/>
        <v>0</v>
      </c>
      <c r="AC176" s="239">
        <f t="shared" si="168"/>
        <v>0</v>
      </c>
      <c r="AD176" s="239">
        <f t="shared" si="168"/>
        <v>0</v>
      </c>
      <c r="AE176" s="239">
        <f t="shared" si="168"/>
        <v>0</v>
      </c>
      <c r="AF176" s="239">
        <f>+AF177+AF178</f>
        <v>0</v>
      </c>
      <c r="AG176" s="239">
        <f>+AG177+AG178</f>
        <v>0</v>
      </c>
      <c r="AH176" s="239">
        <f>+AH177+AH178</f>
        <v>0</v>
      </c>
      <c r="AI176" s="340">
        <f aca="true" t="shared" si="169" ref="AI176:AI181">SUM(W176:AH176)</f>
        <v>0</v>
      </c>
    </row>
    <row r="177" spans="2:35" ht="12.75">
      <c r="B177" s="229" t="s">
        <v>392</v>
      </c>
      <c r="C177" s="240" t="s">
        <v>287</v>
      </c>
      <c r="D177" s="196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200"/>
      <c r="R177" s="179"/>
      <c r="S177" s="229" t="s">
        <v>392</v>
      </c>
      <c r="T177" s="240" t="s">
        <v>287</v>
      </c>
      <c r="U177" s="502"/>
      <c r="V177" s="502"/>
      <c r="W177" s="172">
        <f>+E177*$U177/1000</f>
        <v>0</v>
      </c>
      <c r="X177" s="172">
        <f>+F177*$U177/1000</f>
        <v>0</v>
      </c>
      <c r="Y177" s="172">
        <f aca="true" t="shared" si="170" ref="Y177:AE177">+G177*$U177/1000</f>
        <v>0</v>
      </c>
      <c r="Z177" s="172">
        <f t="shared" si="170"/>
        <v>0</v>
      </c>
      <c r="AA177" s="172">
        <f t="shared" si="170"/>
        <v>0</v>
      </c>
      <c r="AB177" s="172">
        <f t="shared" si="170"/>
        <v>0</v>
      </c>
      <c r="AC177" s="172">
        <f t="shared" si="170"/>
        <v>0</v>
      </c>
      <c r="AD177" s="172">
        <f t="shared" si="170"/>
        <v>0</v>
      </c>
      <c r="AE177" s="172">
        <f t="shared" si="170"/>
        <v>0</v>
      </c>
      <c r="AF177" s="172">
        <f>+N177*$V177/1000</f>
        <v>0</v>
      </c>
      <c r="AG177" s="172">
        <f>+O177*$V177/1000</f>
        <v>0</v>
      </c>
      <c r="AH177" s="172">
        <f>+P177*$V177/1000</f>
        <v>0</v>
      </c>
      <c r="AI177" s="340">
        <f t="shared" si="169"/>
        <v>0</v>
      </c>
    </row>
    <row r="178" spans="2:35" ht="12.75">
      <c r="B178" s="229" t="s">
        <v>393</v>
      </c>
      <c r="C178" s="240" t="s">
        <v>225</v>
      </c>
      <c r="D178" s="196" t="s">
        <v>226</v>
      </c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200">
        <f>SUM(E178:P178)</f>
        <v>0</v>
      </c>
      <c r="R178" s="179"/>
      <c r="S178" s="229" t="s">
        <v>393</v>
      </c>
      <c r="T178" s="240" t="s">
        <v>225</v>
      </c>
      <c r="U178" s="506"/>
      <c r="V178" s="506"/>
      <c r="W178" s="172">
        <f>+E178*$U178</f>
        <v>0</v>
      </c>
      <c r="X178" s="172">
        <f>+F178*$U178</f>
        <v>0</v>
      </c>
      <c r="Y178" s="172">
        <f aca="true" t="shared" si="171" ref="Y178:AE178">+G178*$U178</f>
        <v>0</v>
      </c>
      <c r="Z178" s="172">
        <f t="shared" si="171"/>
        <v>0</v>
      </c>
      <c r="AA178" s="172">
        <f t="shared" si="171"/>
        <v>0</v>
      </c>
      <c r="AB178" s="172">
        <f t="shared" si="171"/>
        <v>0</v>
      </c>
      <c r="AC178" s="172">
        <f t="shared" si="171"/>
        <v>0</v>
      </c>
      <c r="AD178" s="172">
        <f t="shared" si="171"/>
        <v>0</v>
      </c>
      <c r="AE178" s="172">
        <f t="shared" si="171"/>
        <v>0</v>
      </c>
      <c r="AF178" s="172">
        <f>+N178*$V178</f>
        <v>0</v>
      </c>
      <c r="AG178" s="172">
        <f>+O178*$V178</f>
        <v>0</v>
      </c>
      <c r="AH178" s="172">
        <f>+P178*$V178</f>
        <v>0</v>
      </c>
      <c r="AI178" s="340">
        <f t="shared" si="169"/>
        <v>0</v>
      </c>
    </row>
    <row r="179" spans="2:35" ht="12.75">
      <c r="B179" s="229" t="s">
        <v>394</v>
      </c>
      <c r="C179" s="241" t="s">
        <v>288</v>
      </c>
      <c r="D179" s="196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242"/>
      <c r="R179" s="179"/>
      <c r="S179" s="229" t="s">
        <v>394</v>
      </c>
      <c r="T179" s="241" t="s">
        <v>288</v>
      </c>
      <c r="U179" s="510"/>
      <c r="V179" s="510"/>
      <c r="W179" s="243">
        <f>+W180+W181</f>
        <v>0</v>
      </c>
      <c r="X179" s="243">
        <f>+X180+X181</f>
        <v>0</v>
      </c>
      <c r="Y179" s="243">
        <f aca="true" t="shared" si="172" ref="Y179:AE179">+Y180+Y181</f>
        <v>0</v>
      </c>
      <c r="Z179" s="243">
        <f t="shared" si="172"/>
        <v>0</v>
      </c>
      <c r="AA179" s="243">
        <f t="shared" si="172"/>
        <v>0</v>
      </c>
      <c r="AB179" s="243">
        <f t="shared" si="172"/>
        <v>0</v>
      </c>
      <c r="AC179" s="243">
        <f t="shared" si="172"/>
        <v>0</v>
      </c>
      <c r="AD179" s="243">
        <f t="shared" si="172"/>
        <v>0</v>
      </c>
      <c r="AE179" s="243">
        <f t="shared" si="172"/>
        <v>0</v>
      </c>
      <c r="AF179" s="243">
        <f>+AF180+AF181</f>
        <v>0</v>
      </c>
      <c r="AG179" s="243">
        <f>+AG180+AG181</f>
        <v>0</v>
      </c>
      <c r="AH179" s="243">
        <f>+AH180+AH181</f>
        <v>0</v>
      </c>
      <c r="AI179" s="340">
        <f t="shared" si="169"/>
        <v>0</v>
      </c>
    </row>
    <row r="180" spans="2:35" ht="12.75">
      <c r="B180" s="229" t="s">
        <v>395</v>
      </c>
      <c r="C180" s="240" t="s">
        <v>289</v>
      </c>
      <c r="D180" s="196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200"/>
      <c r="R180" s="179"/>
      <c r="S180" s="229" t="s">
        <v>395</v>
      </c>
      <c r="T180" s="240" t="s">
        <v>289</v>
      </c>
      <c r="U180" s="502"/>
      <c r="V180" s="502"/>
      <c r="W180" s="172">
        <f>+E180*$U180/1000</f>
        <v>0</v>
      </c>
      <c r="X180" s="172">
        <f>+F180*$U180/1000</f>
        <v>0</v>
      </c>
      <c r="Y180" s="172">
        <f aca="true" t="shared" si="173" ref="Y180:AE180">+G180*$U180/1000</f>
        <v>0</v>
      </c>
      <c r="Z180" s="172">
        <f t="shared" si="173"/>
        <v>0</v>
      </c>
      <c r="AA180" s="172">
        <f t="shared" si="173"/>
        <v>0</v>
      </c>
      <c r="AB180" s="172">
        <f t="shared" si="173"/>
        <v>0</v>
      </c>
      <c r="AC180" s="172">
        <f t="shared" si="173"/>
        <v>0</v>
      </c>
      <c r="AD180" s="172">
        <f t="shared" si="173"/>
        <v>0</v>
      </c>
      <c r="AE180" s="172">
        <f t="shared" si="173"/>
        <v>0</v>
      </c>
      <c r="AF180" s="172">
        <f>+N180*$V180/1000</f>
        <v>0</v>
      </c>
      <c r="AG180" s="172">
        <f>+O180*$V180/1000</f>
        <v>0</v>
      </c>
      <c r="AH180" s="172">
        <f>+P180*$V180/1000</f>
        <v>0</v>
      </c>
      <c r="AI180" s="340">
        <f t="shared" si="169"/>
        <v>0</v>
      </c>
    </row>
    <row r="181" spans="2:35" ht="12.75">
      <c r="B181" s="244" t="s">
        <v>396</v>
      </c>
      <c r="C181" s="240" t="s">
        <v>225</v>
      </c>
      <c r="D181" s="209" t="s">
        <v>226</v>
      </c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10">
        <f>SUM(E181:P181)</f>
        <v>0</v>
      </c>
      <c r="R181" s="179"/>
      <c r="S181" s="244" t="s">
        <v>396</v>
      </c>
      <c r="T181" s="240" t="s">
        <v>225</v>
      </c>
      <c r="U181" s="506"/>
      <c r="V181" s="506"/>
      <c r="W181" s="172">
        <f>+E181*$U181</f>
        <v>0</v>
      </c>
      <c r="X181" s="172">
        <f>+F181*$U181</f>
        <v>0</v>
      </c>
      <c r="Y181" s="172">
        <f aca="true" t="shared" si="174" ref="Y181:AE181">+G181*$U181</f>
        <v>0</v>
      </c>
      <c r="Z181" s="172">
        <f t="shared" si="174"/>
        <v>0</v>
      </c>
      <c r="AA181" s="172">
        <f t="shared" si="174"/>
        <v>0</v>
      </c>
      <c r="AB181" s="172">
        <f t="shared" si="174"/>
        <v>0</v>
      </c>
      <c r="AC181" s="172">
        <f t="shared" si="174"/>
        <v>0</v>
      </c>
      <c r="AD181" s="172">
        <f t="shared" si="174"/>
        <v>0</v>
      </c>
      <c r="AE181" s="172">
        <f t="shared" si="174"/>
        <v>0</v>
      </c>
      <c r="AF181" s="172">
        <f>+N181*$V181</f>
        <v>0</v>
      </c>
      <c r="AG181" s="172">
        <f>+O181*$V181</f>
        <v>0</v>
      </c>
      <c r="AH181" s="172">
        <f>+P181*$V181</f>
        <v>0</v>
      </c>
      <c r="AI181" s="340">
        <f t="shared" si="169"/>
        <v>0</v>
      </c>
    </row>
    <row r="182" spans="2:35" ht="12.75">
      <c r="B182" s="234" t="s">
        <v>50</v>
      </c>
      <c r="C182" s="245" t="s">
        <v>290</v>
      </c>
      <c r="D182" s="176" t="s">
        <v>226</v>
      </c>
      <c r="E182" s="177">
        <f>E175+E119+E112</f>
        <v>0</v>
      </c>
      <c r="F182" s="177">
        <f aca="true" t="shared" si="175" ref="F182:P182">F175+F119+F112</f>
        <v>0</v>
      </c>
      <c r="G182" s="177">
        <f t="shared" si="175"/>
        <v>0</v>
      </c>
      <c r="H182" s="177">
        <f t="shared" si="175"/>
        <v>0</v>
      </c>
      <c r="I182" s="177">
        <f t="shared" si="175"/>
        <v>0</v>
      </c>
      <c r="J182" s="177">
        <f t="shared" si="175"/>
        <v>0</v>
      </c>
      <c r="K182" s="177">
        <f t="shared" si="175"/>
        <v>0</v>
      </c>
      <c r="L182" s="177">
        <f t="shared" si="175"/>
        <v>0</v>
      </c>
      <c r="M182" s="177">
        <f t="shared" si="175"/>
        <v>0</v>
      </c>
      <c r="N182" s="177">
        <f t="shared" si="175"/>
        <v>0</v>
      </c>
      <c r="O182" s="177">
        <f t="shared" si="175"/>
        <v>0</v>
      </c>
      <c r="P182" s="177">
        <f t="shared" si="175"/>
        <v>0</v>
      </c>
      <c r="Q182" s="178">
        <f>SUM(E182:P182)</f>
        <v>0</v>
      </c>
      <c r="R182" s="179"/>
      <c r="S182" s="234" t="s">
        <v>50</v>
      </c>
      <c r="T182" s="245" t="s">
        <v>290</v>
      </c>
      <c r="U182" s="509"/>
      <c r="V182" s="726"/>
      <c r="W182" s="228">
        <f>+W175+W119+W107</f>
        <v>0</v>
      </c>
      <c r="X182" s="228">
        <f>+X175+X119+X107</f>
        <v>0</v>
      </c>
      <c r="Y182" s="228">
        <f aca="true" t="shared" si="176" ref="Y182:AE182">+Y175+Y119+Y107</f>
        <v>0</v>
      </c>
      <c r="Z182" s="228">
        <f t="shared" si="176"/>
        <v>0</v>
      </c>
      <c r="AA182" s="228">
        <f t="shared" si="176"/>
        <v>0</v>
      </c>
      <c r="AB182" s="228">
        <f t="shared" si="176"/>
        <v>0</v>
      </c>
      <c r="AC182" s="228">
        <f t="shared" si="176"/>
        <v>0</v>
      </c>
      <c r="AD182" s="228">
        <f t="shared" si="176"/>
        <v>0</v>
      </c>
      <c r="AE182" s="228">
        <f t="shared" si="176"/>
        <v>0</v>
      </c>
      <c r="AF182" s="228">
        <f>+AF175+AF119+AF107</f>
        <v>0</v>
      </c>
      <c r="AG182" s="228">
        <f>+AG175+AG119+AG107</f>
        <v>0</v>
      </c>
      <c r="AH182" s="228">
        <f>+AH175+AH119+AH107</f>
        <v>0</v>
      </c>
      <c r="AI182" s="387">
        <f>+AI175+AI119+AI107</f>
        <v>0</v>
      </c>
    </row>
    <row r="183" spans="2:35" ht="13.5" thickBot="1">
      <c r="B183" s="247" t="s">
        <v>51</v>
      </c>
      <c r="C183" s="248" t="s">
        <v>291</v>
      </c>
      <c r="D183" s="249" t="s">
        <v>226</v>
      </c>
      <c r="E183" s="250">
        <f>E182+E106</f>
        <v>0</v>
      </c>
      <c r="F183" s="250">
        <f aca="true" t="shared" si="177" ref="F183:P183">F182+F106</f>
        <v>0</v>
      </c>
      <c r="G183" s="250">
        <f t="shared" si="177"/>
        <v>0</v>
      </c>
      <c r="H183" s="250">
        <f t="shared" si="177"/>
        <v>0</v>
      </c>
      <c r="I183" s="250">
        <f t="shared" si="177"/>
        <v>0</v>
      </c>
      <c r="J183" s="250">
        <f t="shared" si="177"/>
        <v>0</v>
      </c>
      <c r="K183" s="250">
        <f t="shared" si="177"/>
        <v>0</v>
      </c>
      <c r="L183" s="250">
        <f t="shared" si="177"/>
        <v>0</v>
      </c>
      <c r="M183" s="250">
        <f t="shared" si="177"/>
        <v>0</v>
      </c>
      <c r="N183" s="250">
        <f t="shared" si="177"/>
        <v>0</v>
      </c>
      <c r="O183" s="250">
        <f t="shared" si="177"/>
        <v>0</v>
      </c>
      <c r="P183" s="250">
        <f t="shared" si="177"/>
        <v>0</v>
      </c>
      <c r="Q183" s="251">
        <f>SUM(E183:P183)</f>
        <v>0</v>
      </c>
      <c r="R183" s="375"/>
      <c r="S183" s="247" t="s">
        <v>51</v>
      </c>
      <c r="T183" s="248" t="s">
        <v>291</v>
      </c>
      <c r="U183" s="252"/>
      <c r="V183" s="252"/>
      <c r="W183" s="253">
        <f>+W182+W106</f>
        <v>0</v>
      </c>
      <c r="X183" s="253">
        <f>+X182+X106</f>
        <v>0</v>
      </c>
      <c r="Y183" s="253">
        <f aca="true" t="shared" si="178" ref="Y183:AE183">+Y182+Y106</f>
        <v>0</v>
      </c>
      <c r="Z183" s="253">
        <f t="shared" si="178"/>
        <v>0</v>
      </c>
      <c r="AA183" s="253">
        <f t="shared" si="178"/>
        <v>0</v>
      </c>
      <c r="AB183" s="253">
        <f t="shared" si="178"/>
        <v>0</v>
      </c>
      <c r="AC183" s="253">
        <f t="shared" si="178"/>
        <v>0</v>
      </c>
      <c r="AD183" s="253">
        <f t="shared" si="178"/>
        <v>0</v>
      </c>
      <c r="AE183" s="253">
        <f t="shared" si="178"/>
        <v>0</v>
      </c>
      <c r="AF183" s="253">
        <f>+AF182+AF106</f>
        <v>0</v>
      </c>
      <c r="AG183" s="253">
        <f>+AG182+AG106</f>
        <v>0</v>
      </c>
      <c r="AH183" s="253">
        <f>+AH182+AH106</f>
        <v>0</v>
      </c>
      <c r="AI183" s="388">
        <f>+AI182+AI106</f>
        <v>0</v>
      </c>
    </row>
    <row r="184" spans="2:35" ht="13.5" thickTop="1">
      <c r="B184" s="389"/>
      <c r="C184" s="390"/>
      <c r="D184" s="390"/>
      <c r="E184" s="391"/>
      <c r="F184" s="391"/>
      <c r="G184" s="391"/>
      <c r="H184" s="391"/>
      <c r="I184" s="391"/>
      <c r="J184" s="391"/>
      <c r="K184" s="391"/>
      <c r="L184" s="391"/>
      <c r="M184" s="391"/>
      <c r="N184" s="391"/>
      <c r="O184" s="391"/>
      <c r="P184" s="391"/>
      <c r="Q184" s="391"/>
      <c r="R184" s="179"/>
      <c r="S184" s="392"/>
      <c r="T184" s="291"/>
      <c r="U184" s="321"/>
      <c r="V184" s="321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 t="s">
        <v>625</v>
      </c>
      <c r="AI184" s="394"/>
    </row>
    <row r="185" spans="2:35" ht="12.75">
      <c r="B185" s="144"/>
      <c r="C185" s="144"/>
      <c r="D185" s="144"/>
      <c r="E185" s="144"/>
      <c r="F185" s="144"/>
      <c r="G185" s="144"/>
      <c r="H185" s="144"/>
      <c r="I185" s="144"/>
      <c r="J185" s="395"/>
      <c r="K185" s="395"/>
      <c r="L185" s="395"/>
      <c r="M185" s="395"/>
      <c r="N185" s="395"/>
      <c r="O185" s="395"/>
      <c r="P185" s="395"/>
      <c r="Q185" s="395"/>
      <c r="R185" s="395"/>
      <c r="S185" s="321"/>
      <c r="T185" s="246"/>
      <c r="U185" s="246"/>
      <c r="V185" s="246"/>
      <c r="W185" s="396"/>
      <c r="X185" s="396"/>
      <c r="Y185" s="396"/>
      <c r="Z185" s="396"/>
      <c r="AA185" s="396"/>
      <c r="AB185" s="396"/>
      <c r="AC185" s="396"/>
      <c r="AD185" s="396"/>
      <c r="AE185" s="396"/>
      <c r="AF185" s="396"/>
      <c r="AG185" s="396"/>
      <c r="AH185" s="396" t="s">
        <v>397</v>
      </c>
      <c r="AI185" s="397">
        <f>+AI183-AI184</f>
        <v>0</v>
      </c>
    </row>
    <row r="186" spans="2:35" ht="13.5" customHeight="1">
      <c r="B186" s="144"/>
      <c r="C186" s="144"/>
      <c r="D186" s="144"/>
      <c r="E186" s="144"/>
      <c r="F186" s="144"/>
      <c r="G186" s="144"/>
      <c r="H186" s="144"/>
      <c r="I186" s="144"/>
      <c r="J186" s="395"/>
      <c r="K186" s="395"/>
      <c r="L186" s="395"/>
      <c r="M186" s="395"/>
      <c r="N186" s="395"/>
      <c r="O186" s="395"/>
      <c r="P186" s="395"/>
      <c r="Q186" s="395"/>
      <c r="R186" s="395"/>
      <c r="S186" s="321"/>
      <c r="T186" s="246"/>
      <c r="U186" s="246"/>
      <c r="V186" s="246"/>
      <c r="W186" s="396"/>
      <c r="X186" s="396"/>
      <c r="Y186" s="396"/>
      <c r="Z186" s="396"/>
      <c r="AA186" s="396"/>
      <c r="AB186" s="396"/>
      <c r="AC186" s="396"/>
      <c r="AD186" s="396"/>
      <c r="AE186" s="396"/>
      <c r="AF186" s="396"/>
      <c r="AG186" s="396"/>
      <c r="AH186" s="396"/>
      <c r="AI186" s="396"/>
    </row>
    <row r="187" spans="2:35" ht="12.75">
      <c r="B187" s="144"/>
      <c r="C187" s="144"/>
      <c r="D187" s="144"/>
      <c r="E187" s="144"/>
      <c r="F187" s="144"/>
      <c r="G187" s="144"/>
      <c r="H187" s="144"/>
      <c r="I187" s="144"/>
      <c r="J187" s="395"/>
      <c r="K187" s="395"/>
      <c r="L187" s="395"/>
      <c r="M187" s="395"/>
      <c r="N187" s="395"/>
      <c r="O187" s="395"/>
      <c r="P187" s="395"/>
      <c r="Q187" s="395"/>
      <c r="R187" s="395"/>
      <c r="S187" s="321"/>
      <c r="T187" s="246"/>
      <c r="U187" s="246"/>
      <c r="V187" s="246"/>
      <c r="W187" s="398"/>
      <c r="X187" s="398"/>
      <c r="Y187" s="398"/>
      <c r="Z187" s="398"/>
      <c r="AA187" s="398"/>
      <c r="AB187" s="398"/>
      <c r="AC187" s="398"/>
      <c r="AD187" s="398"/>
      <c r="AE187" s="398"/>
      <c r="AF187" s="398"/>
      <c r="AG187" s="398"/>
      <c r="AH187" s="398"/>
      <c r="AI187" s="398"/>
    </row>
    <row r="188" spans="2:35" ht="12.75">
      <c r="B188" s="144"/>
      <c r="C188" s="144"/>
      <c r="D188" s="144"/>
      <c r="E188" s="144"/>
      <c r="F188" s="144"/>
      <c r="G188" s="144"/>
      <c r="H188" s="144"/>
      <c r="I188" s="144"/>
      <c r="J188" s="395"/>
      <c r="K188" s="395"/>
      <c r="L188" s="395"/>
      <c r="M188" s="395"/>
      <c r="N188" s="395"/>
      <c r="O188" s="395"/>
      <c r="P188" s="395"/>
      <c r="Q188" s="395"/>
      <c r="R188" s="395"/>
      <c r="S188" s="321"/>
      <c r="T188" s="246"/>
      <c r="U188" s="246"/>
      <c r="V188" s="246"/>
      <c r="W188" s="396"/>
      <c r="X188" s="396"/>
      <c r="Y188" s="396"/>
      <c r="Z188" s="396"/>
      <c r="AA188" s="396"/>
      <c r="AB188" s="396"/>
      <c r="AC188" s="396"/>
      <c r="AD188" s="396"/>
      <c r="AE188" s="396"/>
      <c r="AF188" s="396"/>
      <c r="AG188" s="396"/>
      <c r="AH188" s="396"/>
      <c r="AI188" s="396"/>
    </row>
    <row r="189" spans="2:35" ht="12.75">
      <c r="B189" s="144"/>
      <c r="C189" s="144"/>
      <c r="D189" s="144"/>
      <c r="E189" s="144"/>
      <c r="F189" s="144"/>
      <c r="G189" s="144"/>
      <c r="H189" s="144"/>
      <c r="I189" s="144"/>
      <c r="J189" s="295"/>
      <c r="K189" s="295"/>
      <c r="L189" s="295"/>
      <c r="M189" s="399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</row>
    <row r="190" spans="2:35" ht="12.75">
      <c r="B190" s="144"/>
      <c r="C190" s="144"/>
      <c r="D190" s="144"/>
      <c r="E190" s="144"/>
      <c r="F190" s="144"/>
      <c r="G190" s="144"/>
      <c r="H190" s="144"/>
      <c r="I190" s="144"/>
      <c r="J190" s="400"/>
      <c r="K190" s="400"/>
      <c r="L190" s="400"/>
      <c r="M190" s="400"/>
      <c r="N190" s="400"/>
      <c r="O190" s="400"/>
      <c r="P190" s="400"/>
      <c r="Q190" s="400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</row>
    <row r="191" spans="2:35" ht="12.75">
      <c r="B191" s="144"/>
      <c r="C191" s="144"/>
      <c r="D191" s="144"/>
      <c r="E191" s="144"/>
      <c r="F191" s="144"/>
      <c r="G191" s="144"/>
      <c r="H191" s="144"/>
      <c r="I191" s="144"/>
      <c r="J191" s="400"/>
      <c r="K191" s="400"/>
      <c r="L191" s="400"/>
      <c r="M191" s="400"/>
      <c r="N191" s="400"/>
      <c r="O191" s="400"/>
      <c r="P191" s="400"/>
      <c r="Q191" s="400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</row>
    <row r="192" spans="2:35" ht="12.75">
      <c r="B192" s="144"/>
      <c r="C192" s="144"/>
      <c r="D192" s="144"/>
      <c r="E192" s="144"/>
      <c r="F192" s="144"/>
      <c r="G192" s="144"/>
      <c r="H192" s="144"/>
      <c r="I192" s="144"/>
      <c r="J192" s="400"/>
      <c r="K192" s="400"/>
      <c r="L192" s="400"/>
      <c r="M192" s="400"/>
      <c r="N192" s="400"/>
      <c r="O192" s="400"/>
      <c r="P192" s="400"/>
      <c r="Q192" s="400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</row>
    <row r="193" spans="2:35" ht="12.75">
      <c r="B193" s="144"/>
      <c r="C193" s="144"/>
      <c r="D193" s="144"/>
      <c r="E193" s="144"/>
      <c r="F193" s="144"/>
      <c r="G193" s="144"/>
      <c r="H193" s="144"/>
      <c r="I193" s="144"/>
      <c r="J193" s="400"/>
      <c r="K193" s="400"/>
      <c r="L193" s="400"/>
      <c r="M193" s="400"/>
      <c r="N193" s="400"/>
      <c r="O193" s="400"/>
      <c r="P193" s="400"/>
      <c r="Q193" s="400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</row>
    <row r="194" spans="2:35" ht="12.75">
      <c r="B194" s="144"/>
      <c r="C194" s="144"/>
      <c r="D194" s="144"/>
      <c r="E194" s="144"/>
      <c r="F194" s="144"/>
      <c r="G194" s="144"/>
      <c r="H194" s="144"/>
      <c r="I194" s="144"/>
      <c r="J194" s="400"/>
      <c r="K194" s="400"/>
      <c r="L194" s="400"/>
      <c r="M194" s="400"/>
      <c r="N194" s="400"/>
      <c r="O194" s="400"/>
      <c r="P194" s="400"/>
      <c r="Q194" s="400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</row>
    <row r="195" spans="2:35" ht="12.75">
      <c r="B195" s="144"/>
      <c r="C195" s="144"/>
      <c r="D195" s="144"/>
      <c r="E195" s="144"/>
      <c r="F195" s="144"/>
      <c r="G195" s="144"/>
      <c r="H195" s="144"/>
      <c r="I195" s="144"/>
      <c r="J195" s="308"/>
      <c r="K195" s="308"/>
      <c r="L195" s="308"/>
      <c r="M195" s="308"/>
      <c r="N195" s="308"/>
      <c r="O195" s="308"/>
      <c r="P195" s="308"/>
      <c r="Q195" s="40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</row>
    <row r="196" spans="2:35" ht="12.75">
      <c r="B196" s="144"/>
      <c r="C196" s="144"/>
      <c r="D196" s="144"/>
      <c r="E196" s="144"/>
      <c r="F196" s="144"/>
      <c r="G196" s="144"/>
      <c r="H196" s="144"/>
      <c r="I196" s="144"/>
      <c r="J196" s="295"/>
      <c r="K196" s="295"/>
      <c r="L196" s="295"/>
      <c r="M196" s="295"/>
      <c r="N196" s="295"/>
      <c r="O196" s="295"/>
      <c r="P196" s="295"/>
      <c r="Q196" s="399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</row>
    <row r="197" spans="2:35" ht="12.75">
      <c r="B197" s="144"/>
      <c r="C197" s="144"/>
      <c r="D197" s="144"/>
      <c r="E197" s="144"/>
      <c r="F197" s="144"/>
      <c r="G197" s="144"/>
      <c r="H197" s="144"/>
      <c r="I197" s="144"/>
      <c r="J197" s="400"/>
      <c r="K197" s="400"/>
      <c r="L197" s="400"/>
      <c r="M197" s="400"/>
      <c r="N197" s="400"/>
      <c r="O197" s="400"/>
      <c r="P197" s="400"/>
      <c r="Q197" s="400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</row>
    <row r="198" spans="2:35" ht="12.75">
      <c r="B198" s="144"/>
      <c r="C198" s="144"/>
      <c r="D198" s="144"/>
      <c r="E198" s="144"/>
      <c r="F198" s="144"/>
      <c r="G198" s="144"/>
      <c r="H198" s="144"/>
      <c r="I198" s="144"/>
      <c r="J198" s="400"/>
      <c r="K198" s="400"/>
      <c r="L198" s="400"/>
      <c r="M198" s="400"/>
      <c r="N198" s="400"/>
      <c r="O198" s="400"/>
      <c r="P198" s="400"/>
      <c r="Q198" s="400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</row>
    <row r="199" spans="2:35" ht="12.75">
      <c r="B199" s="144"/>
      <c r="C199" s="144"/>
      <c r="D199" s="144"/>
      <c r="E199" s="144"/>
      <c r="F199" s="144"/>
      <c r="G199" s="144"/>
      <c r="H199" s="144"/>
      <c r="I199" s="144"/>
      <c r="J199" s="400"/>
      <c r="K199" s="400"/>
      <c r="L199" s="400"/>
      <c r="M199" s="400"/>
      <c r="N199" s="400"/>
      <c r="O199" s="400"/>
      <c r="P199" s="400"/>
      <c r="Q199" s="400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</row>
    <row r="200" spans="2:35" ht="12.75">
      <c r="B200" s="144"/>
      <c r="C200" s="144"/>
      <c r="D200" s="144"/>
      <c r="E200" s="144"/>
      <c r="F200" s="144"/>
      <c r="G200" s="144"/>
      <c r="H200" s="144"/>
      <c r="I200" s="144"/>
      <c r="J200" s="400"/>
      <c r="K200" s="400"/>
      <c r="L200" s="400"/>
      <c r="M200" s="400"/>
      <c r="N200" s="400"/>
      <c r="O200" s="400"/>
      <c r="P200" s="400"/>
      <c r="Q200" s="400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</row>
    <row r="201" spans="2:35" ht="12.75">
      <c r="B201" s="144"/>
      <c r="C201" s="144"/>
      <c r="D201" s="144"/>
      <c r="E201" s="144"/>
      <c r="F201" s="144"/>
      <c r="G201" s="144"/>
      <c r="H201" s="144"/>
      <c r="I201" s="144"/>
      <c r="J201" s="400"/>
      <c r="K201" s="400"/>
      <c r="L201" s="400"/>
      <c r="M201" s="400"/>
      <c r="N201" s="400"/>
      <c r="O201" s="400"/>
      <c r="P201" s="400"/>
      <c r="Q201" s="400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</row>
    <row r="202" spans="2:35" ht="12.75">
      <c r="B202" s="144"/>
      <c r="C202" s="144"/>
      <c r="D202" s="144"/>
      <c r="E202" s="144"/>
      <c r="F202" s="144"/>
      <c r="G202" s="144"/>
      <c r="H202" s="144"/>
      <c r="I202" s="144"/>
      <c r="J202" s="400"/>
      <c r="K202" s="400"/>
      <c r="L202" s="400"/>
      <c r="M202" s="400"/>
      <c r="N202" s="400"/>
      <c r="O202" s="400"/>
      <c r="P202" s="400"/>
      <c r="Q202" s="400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</row>
    <row r="203" spans="2:35" ht="12.75">
      <c r="B203" s="144"/>
      <c r="C203" s="144"/>
      <c r="D203" s="144"/>
      <c r="E203" s="144"/>
      <c r="F203" s="144"/>
      <c r="G203" s="144"/>
      <c r="H203" s="144"/>
      <c r="I203" s="144"/>
      <c r="J203" s="400"/>
      <c r="K203" s="400"/>
      <c r="L203" s="400"/>
      <c r="M203" s="400"/>
      <c r="N203" s="400"/>
      <c r="O203" s="400"/>
      <c r="P203" s="400"/>
      <c r="Q203" s="400"/>
      <c r="R203" s="321"/>
      <c r="S203" s="321"/>
      <c r="T203" s="321"/>
      <c r="U203" s="321"/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</row>
    <row r="204" spans="2:35" ht="12.75">
      <c r="B204" s="144"/>
      <c r="C204" s="144"/>
      <c r="D204" s="144"/>
      <c r="E204" s="144"/>
      <c r="F204" s="144"/>
      <c r="G204" s="144"/>
      <c r="H204" s="144"/>
      <c r="I204" s="144"/>
      <c r="J204" s="400"/>
      <c r="K204" s="400"/>
      <c r="L204" s="400"/>
      <c r="M204" s="400"/>
      <c r="N204" s="400"/>
      <c r="O204" s="400"/>
      <c r="P204" s="400"/>
      <c r="Q204" s="400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</row>
    <row r="205" spans="2:35" ht="12.75">
      <c r="B205" s="144"/>
      <c r="C205" s="144"/>
      <c r="D205" s="144"/>
      <c r="E205" s="144"/>
      <c r="F205" s="144"/>
      <c r="G205" s="144"/>
      <c r="H205" s="144"/>
      <c r="I205" s="144"/>
      <c r="J205" s="400"/>
      <c r="K205" s="400"/>
      <c r="L205" s="400"/>
      <c r="M205" s="400"/>
      <c r="N205" s="400"/>
      <c r="O205" s="400"/>
      <c r="P205" s="400"/>
      <c r="Q205" s="400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</row>
  </sheetData>
  <sheetProtection formatCells="0" formatColumns="0" selectLockedCells="1"/>
  <mergeCells count="19">
    <mergeCell ref="E31:Q31"/>
    <mergeCell ref="S31:S32"/>
    <mergeCell ref="B7:H7"/>
    <mergeCell ref="B10:B11"/>
    <mergeCell ref="C10:C11"/>
    <mergeCell ref="D10:D11"/>
    <mergeCell ref="E10:F10"/>
    <mergeCell ref="G10:G11"/>
    <mergeCell ref="H10:H11"/>
    <mergeCell ref="T31:T32"/>
    <mergeCell ref="W31:AI31"/>
    <mergeCell ref="F12:F18"/>
    <mergeCell ref="G12:G17"/>
    <mergeCell ref="H12:H17"/>
    <mergeCell ref="B29:Q29"/>
    <mergeCell ref="S29:AI29"/>
    <mergeCell ref="B31:B32"/>
    <mergeCell ref="C31:C32"/>
    <mergeCell ref="D31:D32"/>
  </mergeCells>
  <printOptions horizontalCentered="1"/>
  <pageMargins left="0.2362204724409449" right="0.2362204724409449" top="0.5118110236220472" bottom="0.5118110236220472" header="0.2362204724409449" footer="0.2362204724409449"/>
  <pageSetup fitToHeight="3" horizontalDpi="600" verticalDpi="600" orientation="landscape" pageOrder="overThenDown" paperSize="9" scale="26" r:id="rId1"/>
  <headerFooter alignWithMargins="0">
    <oddFooter>&amp;RСтрана &amp;P од &amp;N</oddFooter>
  </headerFooter>
  <rowBreaks count="1" manualBreakCount="1">
    <brk id="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28125" style="144" customWidth="1"/>
    <col min="2" max="2" width="4.57421875" style="144" customWidth="1"/>
    <col min="3" max="3" width="28.00390625" style="144" customWidth="1"/>
    <col min="4" max="16" width="10.7109375" style="144" customWidth="1"/>
    <col min="17" max="16384" width="9.140625" style="144" customWidth="1"/>
  </cols>
  <sheetData>
    <row r="1" spans="1:8" ht="12.75">
      <c r="A1" s="12" t="s">
        <v>77</v>
      </c>
      <c r="B1" s="12"/>
      <c r="C1" s="13"/>
      <c r="D1" s="9"/>
      <c r="E1" s="9"/>
      <c r="F1" s="9"/>
      <c r="G1" s="9"/>
      <c r="H1" s="9"/>
    </row>
    <row r="2" spans="1:8" ht="12.75">
      <c r="A2" s="12"/>
      <c r="B2" s="12"/>
      <c r="C2" s="13"/>
      <c r="D2" s="9"/>
      <c r="E2" s="9"/>
      <c r="F2" s="9"/>
      <c r="G2" s="9"/>
      <c r="H2" s="9"/>
    </row>
    <row r="3" spans="1:8" ht="12.75">
      <c r="A3" s="4"/>
      <c r="B3" s="7" t="str">
        <f>+CONCATENATE('Poc. strana'!$A$15," ",'Poc. strana'!$C$15)</f>
        <v>Назив енергетског субјекта: </v>
      </c>
      <c r="C3" s="10"/>
      <c r="D3" s="7"/>
      <c r="E3" s="4"/>
      <c r="F3" s="4"/>
      <c r="G3" s="4"/>
      <c r="H3" s="4"/>
    </row>
    <row r="4" spans="1:8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0"/>
      <c r="D4" s="7"/>
      <c r="E4" s="4"/>
      <c r="F4" s="4"/>
      <c r="G4" s="4"/>
      <c r="H4" s="4"/>
    </row>
    <row r="5" spans="1:8" ht="12.75">
      <c r="A5" s="20"/>
      <c r="B5" s="7" t="str">
        <f>+CONCATENATE('Poc. strana'!$A$29," ",'Poc. strana'!$C$29)</f>
        <v>Датум обраде: </v>
      </c>
      <c r="C5" s="10"/>
      <c r="D5" s="7"/>
      <c r="E5" s="4"/>
      <c r="F5" s="4"/>
      <c r="G5" s="4"/>
      <c r="H5" s="4"/>
    </row>
    <row r="6" spans="1:8" ht="12.75">
      <c r="A6" s="2"/>
      <c r="B6" s="10"/>
      <c r="C6" s="3"/>
      <c r="D6" s="3"/>
      <c r="E6" s="4"/>
      <c r="F6" s="4"/>
      <c r="G6" s="4"/>
      <c r="H6" s="4"/>
    </row>
    <row r="7" spans="1:16" ht="12.75">
      <c r="A7" s="1"/>
      <c r="B7" s="834" t="s">
        <v>478</v>
      </c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</row>
    <row r="9" ht="13.5" thickBot="1">
      <c r="B9" s="553"/>
    </row>
    <row r="10" spans="2:16" ht="13.5" thickTop="1">
      <c r="B10" s="551" t="s">
        <v>476</v>
      </c>
      <c r="C10" s="552" t="s">
        <v>107</v>
      </c>
      <c r="D10" s="410" t="s">
        <v>6</v>
      </c>
      <c r="E10" s="410" t="s">
        <v>7</v>
      </c>
      <c r="F10" s="410" t="s">
        <v>7</v>
      </c>
      <c r="G10" s="410" t="s">
        <v>80</v>
      </c>
      <c r="H10" s="410" t="s">
        <v>81</v>
      </c>
      <c r="I10" s="410" t="s">
        <v>82</v>
      </c>
      <c r="J10" s="410" t="s">
        <v>83</v>
      </c>
      <c r="K10" s="410" t="s">
        <v>84</v>
      </c>
      <c r="L10" s="410" t="s">
        <v>85</v>
      </c>
      <c r="M10" s="410" t="s">
        <v>86</v>
      </c>
      <c r="N10" s="410" t="s">
        <v>87</v>
      </c>
      <c r="O10" s="410" t="s">
        <v>88</v>
      </c>
      <c r="P10" s="411" t="s">
        <v>89</v>
      </c>
    </row>
    <row r="11" spans="2:16" ht="12.75">
      <c r="B11" s="538" t="s">
        <v>26</v>
      </c>
      <c r="C11" s="546" t="s">
        <v>473</v>
      </c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2">
        <f>SUM(D11:O11)</f>
        <v>0</v>
      </c>
    </row>
    <row r="12" spans="2:16" ht="12.75">
      <c r="B12" s="539" t="s">
        <v>27</v>
      </c>
      <c r="C12" s="547" t="s">
        <v>474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4">
        <f>SUM(D12:O12)</f>
        <v>0</v>
      </c>
    </row>
    <row r="13" spans="2:16" ht="12.75">
      <c r="B13" s="540" t="s">
        <v>28</v>
      </c>
      <c r="C13" s="548" t="s">
        <v>468</v>
      </c>
      <c r="D13" s="535">
        <f>IF(D11=0,,D12/D11)</f>
        <v>0</v>
      </c>
      <c r="E13" s="535">
        <f aca="true" t="shared" si="0" ref="E13:P13">IF(E11=0,,E12/E11)</f>
        <v>0</v>
      </c>
      <c r="F13" s="535">
        <f t="shared" si="0"/>
        <v>0</v>
      </c>
      <c r="G13" s="535">
        <f t="shared" si="0"/>
        <v>0</v>
      </c>
      <c r="H13" s="535">
        <f t="shared" si="0"/>
        <v>0</v>
      </c>
      <c r="I13" s="535">
        <f t="shared" si="0"/>
        <v>0</v>
      </c>
      <c r="J13" s="535">
        <f t="shared" si="0"/>
        <v>0</v>
      </c>
      <c r="K13" s="535">
        <f t="shared" si="0"/>
        <v>0</v>
      </c>
      <c r="L13" s="535">
        <f t="shared" si="0"/>
        <v>0</v>
      </c>
      <c r="M13" s="535">
        <f t="shared" si="0"/>
        <v>0</v>
      </c>
      <c r="N13" s="535">
        <f t="shared" si="0"/>
        <v>0</v>
      </c>
      <c r="O13" s="535">
        <f t="shared" si="0"/>
        <v>0</v>
      </c>
      <c r="P13" s="543">
        <f t="shared" si="0"/>
        <v>0</v>
      </c>
    </row>
    <row r="14" spans="2:16" ht="12.75">
      <c r="B14" s="541" t="s">
        <v>29</v>
      </c>
      <c r="C14" s="262" t="s">
        <v>475</v>
      </c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7">
        <f>SUM(D14:O14)</f>
        <v>0</v>
      </c>
    </row>
    <row r="15" spans="2:16" ht="12.75">
      <c r="B15" s="539" t="s">
        <v>30</v>
      </c>
      <c r="C15" s="549" t="s">
        <v>469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4">
        <f>SUM(D15:O15)</f>
        <v>0</v>
      </c>
    </row>
    <row r="16" spans="2:16" ht="13.5" thickBot="1">
      <c r="B16" s="542" t="s">
        <v>31</v>
      </c>
      <c r="C16" s="550" t="s">
        <v>470</v>
      </c>
      <c r="D16" s="544">
        <f aca="true" t="shared" si="1" ref="D16:P16">IF(D14=0,,D15/D14)</f>
        <v>0</v>
      </c>
      <c r="E16" s="544">
        <f t="shared" si="1"/>
        <v>0</v>
      </c>
      <c r="F16" s="544">
        <f t="shared" si="1"/>
        <v>0</v>
      </c>
      <c r="G16" s="544">
        <f t="shared" si="1"/>
        <v>0</v>
      </c>
      <c r="H16" s="544">
        <f t="shared" si="1"/>
        <v>0</v>
      </c>
      <c r="I16" s="544">
        <f t="shared" si="1"/>
        <v>0</v>
      </c>
      <c r="J16" s="544">
        <f t="shared" si="1"/>
        <v>0</v>
      </c>
      <c r="K16" s="544">
        <f t="shared" si="1"/>
        <v>0</v>
      </c>
      <c r="L16" s="544">
        <f t="shared" si="1"/>
        <v>0</v>
      </c>
      <c r="M16" s="544">
        <f t="shared" si="1"/>
        <v>0</v>
      </c>
      <c r="N16" s="544">
        <f t="shared" si="1"/>
        <v>0</v>
      </c>
      <c r="O16" s="544">
        <f t="shared" si="1"/>
        <v>0</v>
      </c>
      <c r="P16" s="545">
        <f t="shared" si="1"/>
        <v>0</v>
      </c>
    </row>
    <row r="17" ht="13.5" thickTop="1"/>
    <row r="18" spans="2:16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2:16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2:16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2:16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2:16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2:16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2:16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16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2:16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2:16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2:16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</sheetData>
  <sheetProtection/>
  <mergeCells count="1">
    <mergeCell ref="B7:P7"/>
  </mergeCells>
  <printOptions/>
  <pageMargins left="1.05" right="0.17" top="0.3" bottom="0.37" header="0.32" footer="0.23"/>
  <pageSetup fitToHeight="1" fitToWidth="1" horizontalDpi="600" verticalDpi="600" orientation="landscape" paperSize="9" scale="78" r:id="rId1"/>
  <ignoredErrors>
    <ignoredError sqref="P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44" customWidth="1"/>
    <col min="2" max="2" width="5.8515625" style="144" customWidth="1"/>
    <col min="3" max="3" width="8.140625" style="144" customWidth="1"/>
    <col min="4" max="4" width="58.421875" style="144" customWidth="1"/>
    <col min="5" max="5" width="18.421875" style="144" customWidth="1"/>
    <col min="6" max="6" width="21.7109375" style="144" customWidth="1"/>
    <col min="7" max="16384" width="9.140625" style="144" customWidth="1"/>
  </cols>
  <sheetData>
    <row r="1" spans="1:7" ht="12.75">
      <c r="A1" s="138" t="s">
        <v>77</v>
      </c>
      <c r="B1" s="463"/>
      <c r="C1" s="463"/>
      <c r="D1" s="464"/>
      <c r="E1" s="464"/>
      <c r="F1" s="463"/>
      <c r="G1" s="464"/>
    </row>
    <row r="2" spans="1:7" ht="12.75">
      <c r="A2" s="464"/>
      <c r="B2" s="463"/>
      <c r="C2" s="463"/>
      <c r="D2" s="464"/>
      <c r="E2" s="464"/>
      <c r="F2" s="463"/>
      <c r="G2" s="464"/>
    </row>
    <row r="3" spans="1:7" ht="12.75">
      <c r="A3" s="464"/>
      <c r="B3" s="463"/>
      <c r="C3" s="465"/>
      <c r="D3" s="466"/>
      <c r="E3" s="466"/>
      <c r="F3" s="463"/>
      <c r="G3" s="464"/>
    </row>
    <row r="4" spans="1:7" ht="12.75">
      <c r="A4" s="464"/>
      <c r="B4" s="463"/>
      <c r="C4" s="463"/>
      <c r="D4" s="464"/>
      <c r="E4" s="464"/>
      <c r="F4" s="463"/>
      <c r="G4" s="464"/>
    </row>
    <row r="5" spans="1:7" ht="12.75">
      <c r="A5" s="464"/>
      <c r="B5" s="463"/>
      <c r="C5" s="463"/>
      <c r="D5" s="464"/>
      <c r="E5" s="464"/>
      <c r="F5" s="463"/>
      <c r="G5" s="464"/>
    </row>
    <row r="6" spans="1:7" ht="12.75">
      <c r="A6" s="464"/>
      <c r="B6" s="463"/>
      <c r="C6" s="463"/>
      <c r="D6" s="464"/>
      <c r="E6" s="464"/>
      <c r="F6" s="463"/>
      <c r="G6" s="464"/>
    </row>
    <row r="7" spans="1:7" ht="12.75">
      <c r="A7" s="464"/>
      <c r="B7" s="736" t="s">
        <v>430</v>
      </c>
      <c r="C7" s="736"/>
      <c r="D7" s="736"/>
      <c r="E7" s="736"/>
      <c r="F7" s="736"/>
      <c r="G7" s="464"/>
    </row>
    <row r="8" spans="1:7" ht="12.75">
      <c r="A8" s="464"/>
      <c r="B8" s="463"/>
      <c r="C8" s="463"/>
      <c r="D8" s="464"/>
      <c r="E8" s="464"/>
      <c r="F8" s="463"/>
      <c r="G8" s="464"/>
    </row>
    <row r="9" spans="1:7" ht="13.5" thickBot="1">
      <c r="A9" s="464"/>
      <c r="B9" s="463"/>
      <c r="C9" s="463"/>
      <c r="D9" s="464"/>
      <c r="E9" s="464"/>
      <c r="F9" s="463"/>
      <c r="G9" s="464"/>
    </row>
    <row r="10" spans="1:7" ht="13.5" thickTop="1">
      <c r="A10" s="464"/>
      <c r="B10" s="737" t="s">
        <v>5</v>
      </c>
      <c r="C10" s="739" t="s">
        <v>431</v>
      </c>
      <c r="D10" s="740"/>
      <c r="E10" s="743" t="s">
        <v>432</v>
      </c>
      <c r="F10" s="745" t="s">
        <v>433</v>
      </c>
      <c r="G10" s="464"/>
    </row>
    <row r="11" spans="1:7" ht="12.75">
      <c r="A11" s="464"/>
      <c r="B11" s="738"/>
      <c r="C11" s="741"/>
      <c r="D11" s="742"/>
      <c r="E11" s="744"/>
      <c r="F11" s="746"/>
      <c r="G11" s="464"/>
    </row>
    <row r="12" spans="1:7" ht="24" customHeight="1">
      <c r="A12" s="464"/>
      <c r="B12" s="467">
        <v>1</v>
      </c>
      <c r="C12" s="468" t="s">
        <v>434</v>
      </c>
      <c r="D12" s="469" t="s">
        <v>464</v>
      </c>
      <c r="E12" s="468" t="str">
        <f>+"до 15 .јула "&amp;'Poc. strana'!$C$19&amp;"."</f>
        <v>до 15 .јула 2017.</v>
      </c>
      <c r="F12" s="470" t="s">
        <v>435</v>
      </c>
      <c r="G12" s="464"/>
    </row>
    <row r="13" spans="1:7" ht="24" customHeight="1">
      <c r="A13" s="464"/>
      <c r="B13" s="471">
        <v>2</v>
      </c>
      <c r="C13" s="472" t="s">
        <v>436</v>
      </c>
      <c r="D13" s="473" t="s">
        <v>438</v>
      </c>
      <c r="E13" s="468" t="str">
        <f>+"до 15 .јула "&amp;'Poc. strana'!$C$19&amp;"."</f>
        <v>до 15 .јула 2017.</v>
      </c>
      <c r="F13" s="474" t="s">
        <v>435</v>
      </c>
      <c r="G13" s="464"/>
    </row>
    <row r="14" spans="1:7" ht="24.75" customHeight="1">
      <c r="A14" s="464"/>
      <c r="B14" s="467">
        <v>3</v>
      </c>
      <c r="C14" s="472" t="s">
        <v>437</v>
      </c>
      <c r="D14" s="473" t="s">
        <v>440</v>
      </c>
      <c r="E14" s="468" t="str">
        <f>+"до 15 .јула "&amp;'Poc. strana'!$C$19&amp;"."</f>
        <v>до 15 .јула 2017.</v>
      </c>
      <c r="F14" s="474" t="s">
        <v>435</v>
      </c>
      <c r="G14" s="464"/>
    </row>
    <row r="15" spans="1:7" ht="24" customHeight="1">
      <c r="A15" s="464"/>
      <c r="B15" s="471">
        <v>4</v>
      </c>
      <c r="C15" s="472" t="s">
        <v>439</v>
      </c>
      <c r="D15" s="473" t="s">
        <v>465</v>
      </c>
      <c r="E15" s="468" t="str">
        <f>+"до 15 .јула "&amp;'Poc. strana'!$C$19&amp;"."</f>
        <v>до 15 .јула 2017.</v>
      </c>
      <c r="F15" s="474" t="s">
        <v>435</v>
      </c>
      <c r="G15" s="464"/>
    </row>
    <row r="16" spans="1:7" ht="25.5">
      <c r="A16" s="464"/>
      <c r="B16" s="467">
        <v>5</v>
      </c>
      <c r="C16" s="472" t="s">
        <v>626</v>
      </c>
      <c r="D16" s="473" t="s">
        <v>466</v>
      </c>
      <c r="E16" s="468" t="str">
        <f>+"до 15 .јула "&amp;'Poc. strana'!$C$19&amp;"."</f>
        <v>до 15 .јула 2017.</v>
      </c>
      <c r="F16" s="474" t="s">
        <v>435</v>
      </c>
      <c r="G16" s="464"/>
    </row>
    <row r="17" spans="1:7" ht="24" customHeight="1">
      <c r="A17" s="464"/>
      <c r="B17" s="471">
        <v>6</v>
      </c>
      <c r="C17" s="472" t="s">
        <v>441</v>
      </c>
      <c r="D17" s="473" t="s">
        <v>442</v>
      </c>
      <c r="E17" s="468" t="str">
        <f>+"до 15 .јула "&amp;'Poc. strana'!$C$19&amp;"."</f>
        <v>до 15 .јула 2017.</v>
      </c>
      <c r="F17" s="474" t="s">
        <v>435</v>
      </c>
      <c r="G17" s="464"/>
    </row>
    <row r="18" spans="1:7" ht="24" customHeight="1">
      <c r="A18" s="464"/>
      <c r="B18" s="467">
        <v>7</v>
      </c>
      <c r="C18" s="472" t="s">
        <v>443</v>
      </c>
      <c r="D18" s="475" t="s">
        <v>627</v>
      </c>
      <c r="E18" s="468" t="str">
        <f>+"до 15 .јула "&amp;'Poc. strana'!$C$19&amp;"."</f>
        <v>до 15 .јула 2017.</v>
      </c>
      <c r="F18" s="474" t="s">
        <v>435</v>
      </c>
      <c r="G18" s="464"/>
    </row>
    <row r="19" spans="1:7" ht="24" customHeight="1">
      <c r="A19" s="464"/>
      <c r="B19" s="471">
        <v>8</v>
      </c>
      <c r="C19" s="472" t="s">
        <v>444</v>
      </c>
      <c r="D19" s="475" t="s">
        <v>445</v>
      </c>
      <c r="E19" s="468" t="str">
        <f>+"до 15 .јула "&amp;'Poc. strana'!$C$19&amp;"."</f>
        <v>до 15 .јула 2017.</v>
      </c>
      <c r="F19" s="474" t="s">
        <v>435</v>
      </c>
      <c r="G19" s="464"/>
    </row>
    <row r="20" spans="1:7" ht="24" customHeight="1">
      <c r="A20" s="464"/>
      <c r="B20" s="467">
        <v>9</v>
      </c>
      <c r="C20" s="529" t="s">
        <v>446</v>
      </c>
      <c r="D20" s="475" t="s">
        <v>471</v>
      </c>
      <c r="E20" s="468" t="str">
        <f>+"до 15 .јула "&amp;'Poc. strana'!$C$19&amp;"."</f>
        <v>до 15 .јула 2017.</v>
      </c>
      <c r="F20" s="530" t="s">
        <v>435</v>
      </c>
      <c r="G20" s="464"/>
    </row>
    <row r="21" spans="1:7" ht="24" customHeight="1" thickBot="1">
      <c r="A21" s="480"/>
      <c r="B21" s="476">
        <v>10</v>
      </c>
      <c r="C21" s="477" t="s">
        <v>447</v>
      </c>
      <c r="D21" s="478" t="s">
        <v>472</v>
      </c>
      <c r="E21" s="731" t="str">
        <f>+"до 15 .јула "&amp;'Poc. strana'!$C$19&amp;"."</f>
        <v>до 15 .јула 2017.</v>
      </c>
      <c r="F21" s="479" t="s">
        <v>435</v>
      </c>
      <c r="G21" s="480"/>
    </row>
    <row r="22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140625" style="21" customWidth="1"/>
    <col min="2" max="2" width="7.421875" style="21" customWidth="1"/>
    <col min="3" max="3" width="46.140625" style="21" customWidth="1"/>
    <col min="4" max="5" width="16.8515625" style="21" customWidth="1"/>
    <col min="6" max="7" width="9.140625" style="21" customWidth="1"/>
    <col min="8" max="8" width="44.421875" style="21" bestFit="1" customWidth="1"/>
    <col min="9" max="16384" width="9.140625" style="21" customWidth="1"/>
  </cols>
  <sheetData>
    <row r="1" spans="1:5" s="12" customFormat="1" ht="12.75">
      <c r="A1" s="629" t="s">
        <v>77</v>
      </c>
      <c r="B1" s="629"/>
      <c r="C1" s="629"/>
      <c r="D1" s="629"/>
      <c r="E1" s="629"/>
    </row>
    <row r="2" spans="1:5" s="12" customFormat="1" ht="12.75">
      <c r="A2" s="629"/>
      <c r="B2" s="629"/>
      <c r="C2" s="629"/>
      <c r="D2" s="629"/>
      <c r="E2" s="629"/>
    </row>
    <row r="3" spans="1:66" s="4" customFormat="1" ht="17.25" customHeight="1">
      <c r="A3" s="630"/>
      <c r="B3" s="631" t="str">
        <f>+CONCATENATE('Poc. strana'!$A$15," ",'Poc. strana'!$C$15)</f>
        <v>Назив енергетског субјекта: </v>
      </c>
      <c r="C3" s="632"/>
      <c r="D3" s="630"/>
      <c r="E3" s="6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5" s="4" customFormat="1" ht="17.25" customHeight="1">
      <c r="A4" s="633"/>
      <c r="B4" s="631" t="str">
        <f>+CONCATENATE('Poc. strana'!$A$11," ",'Poc. strana'!$B$11)</f>
        <v>Снабдевач који обавља улогу: Гарантовано снабдевање електричном енергијом</v>
      </c>
      <c r="C4" s="632"/>
      <c r="D4" s="630"/>
      <c r="E4" s="630"/>
    </row>
    <row r="5" spans="1:5" s="4" customFormat="1" ht="18.75" customHeight="1">
      <c r="A5" s="633"/>
      <c r="B5" s="631" t="str">
        <f>+CONCATENATE('Poc. strana'!$A$29," ",'Poc. strana'!$C$29)</f>
        <v>Датум обраде: </v>
      </c>
      <c r="C5" s="632"/>
      <c r="D5" s="630"/>
      <c r="E5" s="630"/>
    </row>
    <row r="6" spans="1:5" ht="12.75">
      <c r="A6" s="634"/>
      <c r="B6" s="747" t="s">
        <v>463</v>
      </c>
      <c r="C6" s="747"/>
      <c r="D6" s="747"/>
      <c r="E6" s="747"/>
    </row>
    <row r="7" spans="1:5" ht="12.75">
      <c r="A7" s="634"/>
      <c r="B7" s="635"/>
      <c r="C7" s="635"/>
      <c r="D7" s="635"/>
      <c r="E7" s="635"/>
    </row>
    <row r="8" spans="1:5" ht="12.75">
      <c r="A8" s="634"/>
      <c r="B8" s="635"/>
      <c r="C8" s="635"/>
      <c r="D8" s="635"/>
      <c r="E8" s="635"/>
    </row>
    <row r="9" spans="1:10" ht="16.5" thickBot="1">
      <c r="A9" s="634"/>
      <c r="B9" s="636"/>
      <c r="C9" s="636"/>
      <c r="D9" s="636"/>
      <c r="E9" s="637" t="s">
        <v>95</v>
      </c>
      <c r="G9"/>
      <c r="H9"/>
      <c r="I9"/>
      <c r="J9"/>
    </row>
    <row r="10" spans="1:10" ht="32.25" thickTop="1">
      <c r="A10" s="634"/>
      <c r="B10" s="638" t="s">
        <v>5</v>
      </c>
      <c r="C10" s="639" t="s">
        <v>52</v>
      </c>
      <c r="D10" s="639" t="s">
        <v>68</v>
      </c>
      <c r="E10" s="640" t="s">
        <v>96</v>
      </c>
      <c r="G10"/>
      <c r="H10"/>
      <c r="I10"/>
      <c r="J10"/>
    </row>
    <row r="11" spans="1:10" ht="15.75">
      <c r="A11" s="634"/>
      <c r="B11" s="641">
        <v>1</v>
      </c>
      <c r="C11" s="642" t="s">
        <v>97</v>
      </c>
      <c r="D11" s="625" t="s">
        <v>541</v>
      </c>
      <c r="E11" s="643">
        <f>+'2 Oper Troskovi OP'!$E$81</f>
        <v>0</v>
      </c>
      <c r="G11"/>
      <c r="H11"/>
      <c r="I11"/>
      <c r="J11"/>
    </row>
    <row r="12" spans="1:10" ht="15.75">
      <c r="A12" s="634"/>
      <c r="B12" s="644">
        <v>2</v>
      </c>
      <c r="C12" s="645" t="s">
        <v>98</v>
      </c>
      <c r="D12" s="626" t="s">
        <v>542</v>
      </c>
      <c r="E12" s="646">
        <f>+'3 Amortizacija'!$H$49</f>
        <v>0</v>
      </c>
      <c r="G12"/>
      <c r="H12"/>
      <c r="I12"/>
      <c r="J12"/>
    </row>
    <row r="13" spans="1:10" ht="15.75">
      <c r="A13" s="634"/>
      <c r="B13" s="644">
        <v>3</v>
      </c>
      <c r="C13" s="645" t="s">
        <v>99</v>
      </c>
      <c r="D13" s="626" t="s">
        <v>543</v>
      </c>
      <c r="E13" s="646">
        <f>+'4 Nabavk ELEN'!$Q$24</f>
        <v>0</v>
      </c>
      <c r="G13"/>
      <c r="H13"/>
      <c r="I13"/>
      <c r="J13"/>
    </row>
    <row r="14" spans="1:10" ht="15.75">
      <c r="A14" s="634"/>
      <c r="B14" s="644">
        <v>4</v>
      </c>
      <c r="C14" s="627" t="s">
        <v>219</v>
      </c>
      <c r="D14" s="626" t="s">
        <v>544</v>
      </c>
      <c r="E14" s="646">
        <f>+'6 Trosk distribucije'!$D$12</f>
        <v>0</v>
      </c>
      <c r="G14"/>
      <c r="H14"/>
      <c r="I14"/>
      <c r="J14"/>
    </row>
    <row r="15" spans="1:10" ht="15.75">
      <c r="A15" s="634"/>
      <c r="B15" s="644">
        <v>5</v>
      </c>
      <c r="C15" s="645" t="s">
        <v>552</v>
      </c>
      <c r="D15" s="626" t="s">
        <v>546</v>
      </c>
      <c r="E15" s="646">
        <f>+'7 Dobit'!$E$13</f>
        <v>0</v>
      </c>
      <c r="G15"/>
      <c r="H15"/>
      <c r="I15"/>
      <c r="J15"/>
    </row>
    <row r="16" spans="1:10" ht="15.75">
      <c r="A16" s="634"/>
      <c r="B16" s="644">
        <v>6</v>
      </c>
      <c r="C16" s="645" t="s">
        <v>300</v>
      </c>
      <c r="D16" s="626" t="s">
        <v>547</v>
      </c>
      <c r="E16" s="647">
        <f>+'8 Ostali prihodi'!$D$16</f>
        <v>0</v>
      </c>
      <c r="G16"/>
      <c r="H16"/>
      <c r="I16"/>
      <c r="J16"/>
    </row>
    <row r="17" spans="1:10" ht="15.75">
      <c r="A17" s="634"/>
      <c r="B17" s="644">
        <v>7</v>
      </c>
      <c r="C17" s="648" t="s">
        <v>301</v>
      </c>
      <c r="D17" s="626" t="s">
        <v>548</v>
      </c>
      <c r="E17" s="647">
        <f>+'9 KE 2016'!$H$19</f>
        <v>0</v>
      </c>
      <c r="G17"/>
      <c r="H17"/>
      <c r="I17"/>
      <c r="J17"/>
    </row>
    <row r="18" spans="1:10" ht="16.5" thickBot="1">
      <c r="A18" s="634"/>
      <c r="B18" s="649">
        <v>8</v>
      </c>
      <c r="C18" s="650" t="s">
        <v>551</v>
      </c>
      <c r="D18" s="628" t="s">
        <v>550</v>
      </c>
      <c r="E18" s="651">
        <f>SUM(E11:E15)-E16+E17</f>
        <v>0</v>
      </c>
      <c r="G18"/>
      <c r="H18"/>
      <c r="I18"/>
      <c r="J18"/>
    </row>
    <row r="19" ht="13.5" thickTop="1"/>
  </sheetData>
  <sheetProtection selectLockedCells="1"/>
  <mergeCells count="1">
    <mergeCell ref="B6:E6"/>
  </mergeCells>
  <printOptions horizontalCentered="1"/>
  <pageMargins left="0.5118110236220472" right="0.5118110236220472" top="0.5118110236220472" bottom="0.5118110236220472" header="0.2362204724409449" footer="0.2362204724409449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8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.00390625" style="36" customWidth="1"/>
    <col min="2" max="2" width="7.140625" style="71" customWidth="1"/>
    <col min="3" max="3" width="8.7109375" style="36" customWidth="1"/>
    <col min="4" max="4" width="61.140625" style="72" customWidth="1"/>
    <col min="5" max="5" width="13.7109375" style="72" customWidth="1"/>
    <col min="6" max="9" width="13.7109375" style="36" customWidth="1"/>
    <col min="10" max="10" width="13.7109375" style="26" customWidth="1"/>
    <col min="11" max="12" width="12.7109375" style="36" customWidth="1"/>
    <col min="13" max="14" width="9.140625" style="36" customWidth="1"/>
    <col min="15" max="15" width="0" style="36" hidden="1" customWidth="1"/>
    <col min="16" max="17" width="0" style="26" hidden="1" customWidth="1"/>
    <col min="18" max="18" width="64.00390625" style="26" hidden="1" customWidth="1"/>
    <col min="19" max="38" width="0" style="26" hidden="1" customWidth="1"/>
    <col min="39" max="39" width="60.8515625" style="26" hidden="1" customWidth="1"/>
    <col min="40" max="42" width="0" style="26" hidden="1" customWidth="1"/>
    <col min="43" max="62" width="0" style="36" hidden="1" customWidth="1"/>
    <col min="63" max="16384" width="9.140625" style="36" customWidth="1"/>
  </cols>
  <sheetData>
    <row r="1" spans="1:10" s="26" customFormat="1" ht="12.75">
      <c r="A1" s="12" t="s">
        <v>77</v>
      </c>
      <c r="B1" s="12"/>
      <c r="C1" s="39"/>
      <c r="D1" s="39"/>
      <c r="E1" s="39"/>
      <c r="F1" s="39"/>
      <c r="G1" s="39"/>
      <c r="H1" s="39"/>
      <c r="I1" s="39"/>
      <c r="J1" s="39"/>
    </row>
    <row r="2" spans="1:10" s="26" customFormat="1" ht="12.75">
      <c r="A2" s="12"/>
      <c r="B2" s="12"/>
      <c r="C2" s="39"/>
      <c r="D2" s="39"/>
      <c r="E2" s="39"/>
      <c r="F2" s="39"/>
      <c r="G2" s="39"/>
      <c r="H2" s="39"/>
      <c r="I2" s="39"/>
      <c r="J2" s="39"/>
    </row>
    <row r="3" spans="1:43" s="26" customFormat="1" ht="21.75" customHeight="1">
      <c r="A3" s="4"/>
      <c r="B3" s="7" t="str">
        <f>+CONCATENATE('Poc. strana'!$A$15," ",'Poc. strana'!$C$15)</f>
        <v>Назив енергетског субјекта: </v>
      </c>
      <c r="C3" s="29"/>
      <c r="D3" s="28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" s="26" customFormat="1" ht="19.5" customHeight="1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29"/>
      <c r="D4" s="28"/>
    </row>
    <row r="5" spans="1:4" s="26" customFormat="1" ht="11.25" customHeight="1">
      <c r="A5" s="20"/>
      <c r="B5" s="7" t="str">
        <f>+CONCATENATE('Poc. strana'!$A$29," ",'Poc. strana'!$C$29)</f>
        <v>Датум обраде: </v>
      </c>
      <c r="C5" s="29"/>
      <c r="D5" s="28"/>
    </row>
    <row r="6" spans="1:42" s="31" customFormat="1" ht="12.75" customHeight="1">
      <c r="A6" s="27"/>
      <c r="B6" s="40"/>
      <c r="C6" s="30"/>
      <c r="D6" s="28"/>
      <c r="E6" s="26"/>
      <c r="J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2:56" ht="12.75" customHeight="1">
      <c r="B7" s="757" t="s">
        <v>554</v>
      </c>
      <c r="C7" s="757"/>
      <c r="D7" s="757"/>
      <c r="E7" s="757"/>
      <c r="J7" s="32"/>
      <c r="P7" s="748" t="s">
        <v>192</v>
      </c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K7" s="748" t="s">
        <v>193</v>
      </c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  <c r="BC7" s="748"/>
      <c r="BD7" s="748"/>
    </row>
    <row r="8" spans="2:56" ht="12.75" customHeight="1">
      <c r="B8" s="32"/>
      <c r="C8" s="32"/>
      <c r="D8" s="32"/>
      <c r="E8" s="32"/>
      <c r="F8" s="32"/>
      <c r="G8" s="32"/>
      <c r="H8" s="32"/>
      <c r="I8" s="32"/>
      <c r="J8" s="39"/>
      <c r="P8" s="39"/>
      <c r="Q8" s="39"/>
      <c r="R8" s="39"/>
      <c r="S8" s="39"/>
      <c r="T8" s="36"/>
      <c r="U8" s="36"/>
      <c r="V8" s="36"/>
      <c r="W8" s="36"/>
      <c r="X8" s="36"/>
      <c r="Y8" s="36"/>
      <c r="Z8" s="36"/>
      <c r="AC8" s="39"/>
      <c r="AD8" s="39"/>
      <c r="AE8" s="39"/>
      <c r="AF8" s="39"/>
      <c r="AG8" s="39"/>
      <c r="AH8" s="39"/>
      <c r="AK8" s="39"/>
      <c r="AL8" s="39"/>
      <c r="AM8" s="39"/>
      <c r="AN8" s="39"/>
      <c r="AO8" s="36"/>
      <c r="AP8" s="36"/>
      <c r="AV8" s="26"/>
      <c r="AW8" s="26"/>
      <c r="AX8" s="39"/>
      <c r="AY8" s="39"/>
      <c r="AZ8" s="39"/>
      <c r="BA8" s="39"/>
      <c r="BB8" s="39"/>
      <c r="BC8" s="39"/>
      <c r="BD8" s="26"/>
    </row>
    <row r="9" spans="2:56" ht="12.75" customHeight="1" thickBot="1">
      <c r="B9" s="32"/>
      <c r="C9" s="32"/>
      <c r="D9" s="32"/>
      <c r="E9" s="32" t="s">
        <v>79</v>
      </c>
      <c r="F9"/>
      <c r="G9"/>
      <c r="H9"/>
      <c r="I9"/>
      <c r="J9" s="39"/>
      <c r="P9" s="763" t="str">
        <f>+B3</f>
        <v>Назив енергетског субјекта: </v>
      </c>
      <c r="Q9" s="764"/>
      <c r="R9" s="764"/>
      <c r="S9" s="36"/>
      <c r="T9"/>
      <c r="U9" s="39" t="s">
        <v>180</v>
      </c>
      <c r="V9" s="135"/>
      <c r="W9" s="39"/>
      <c r="X9" s="39"/>
      <c r="Y9" s="39"/>
      <c r="Z9" s="82"/>
      <c r="AA9" s="36"/>
      <c r="AB9" s="36"/>
      <c r="AC9" s="82"/>
      <c r="AD9" s="136" t="str">
        <f>CONCATENATE("Сведено на цене"," ",'Poc. strana'!$C$19,".г. ")</f>
        <v>Сведено на цене 2017.г. </v>
      </c>
      <c r="AE9" s="39"/>
      <c r="AF9" s="39"/>
      <c r="AG9" s="39"/>
      <c r="AH9" s="39"/>
      <c r="AK9" s="83" t="str">
        <f>+P9</f>
        <v>Назив енергетског субјекта: </v>
      </c>
      <c r="AL9" s="84"/>
      <c r="AM9" s="39"/>
      <c r="AN9" s="39"/>
      <c r="AO9" s="137"/>
      <c r="AP9" s="39" t="s">
        <v>180</v>
      </c>
      <c r="AQ9" s="137">
        <f>+V9</f>
        <v>0</v>
      </c>
      <c r="AR9" s="39"/>
      <c r="AS9" s="39"/>
      <c r="AT9" s="39"/>
      <c r="AU9" s="39">
        <f>+Z9</f>
        <v>0</v>
      </c>
      <c r="AX9" s="39">
        <f>+AC9</f>
        <v>0</v>
      </c>
      <c r="AY9" s="136" t="str">
        <f>CONCATENATE("Сведено на цене"," ",'Poc. strana'!$C$19,".г. ")</f>
        <v>Сведено на цене 2017.г. </v>
      </c>
      <c r="AZ9" s="39"/>
      <c r="BA9" s="39"/>
      <c r="BB9" s="39"/>
      <c r="BC9" s="39"/>
      <c r="BD9" s="26"/>
    </row>
    <row r="10" spans="2:56" ht="12.75" customHeight="1" thickTop="1">
      <c r="B10" s="33" t="s">
        <v>448</v>
      </c>
      <c r="C10" s="34" t="s">
        <v>553</v>
      </c>
      <c r="D10" s="652" t="s">
        <v>52</v>
      </c>
      <c r="E10" s="656">
        <f>+'[3]Poc. strana'!C19</f>
        <v>2017</v>
      </c>
      <c r="F10"/>
      <c r="G10"/>
      <c r="H10"/>
      <c r="I10"/>
      <c r="J10" s="73"/>
      <c r="P10" s="749" t="str">
        <f>CONCATENATE("Подаци за године:"," ",'Poc. strana'!$C$19-3,", ",'Poc. strana'!$C$19-2,", ",'Poc. strana'!$C$19-1," и ",'Poc. strana'!$C$19)</f>
        <v>Подаци за године: 2014, 2015, 2016 и 2017</v>
      </c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85" t="s">
        <v>79</v>
      </c>
      <c r="AD10" s="751" t="s">
        <v>181</v>
      </c>
      <c r="AE10" s="752"/>
      <c r="AF10" s="752"/>
      <c r="AG10" s="752"/>
      <c r="AH10" s="752"/>
      <c r="AI10" s="753"/>
      <c r="AK10" s="749" t="str">
        <f>CONCATENATE("Подаци за године:"," ",'Poc. strana'!$C$19-3,", ",'Poc. strana'!$C$19-2,", ",'Poc. strana'!$C$19-1," и ",'Poc. strana'!$C$19)</f>
        <v>Подаци за године: 2014, 2015, 2016 и 2017</v>
      </c>
      <c r="AL10" s="750"/>
      <c r="AM10" s="750"/>
      <c r="AN10" s="750"/>
      <c r="AO10" s="750"/>
      <c r="AP10" s="750"/>
      <c r="AQ10" s="750"/>
      <c r="AR10" s="750"/>
      <c r="AS10" s="750"/>
      <c r="AT10" s="750"/>
      <c r="AU10" s="750"/>
      <c r="AV10" s="750"/>
      <c r="AW10" s="750"/>
      <c r="AX10" s="85" t="s">
        <v>79</v>
      </c>
      <c r="AY10" s="751" t="s">
        <v>181</v>
      </c>
      <c r="AZ10" s="752"/>
      <c r="BA10" s="752"/>
      <c r="BB10" s="752"/>
      <c r="BC10" s="752"/>
      <c r="BD10" s="753"/>
    </row>
    <row r="11" spans="2:56" ht="12.75" customHeight="1">
      <c r="B11" s="43" t="s">
        <v>0</v>
      </c>
      <c r="C11" s="44">
        <v>51</v>
      </c>
      <c r="D11" s="45" t="s">
        <v>12</v>
      </c>
      <c r="E11" s="38">
        <f>SUM(E12:E14)+E18+E19</f>
        <v>0</v>
      </c>
      <c r="F11"/>
      <c r="G11"/>
      <c r="H11"/>
      <c r="I11"/>
      <c r="J11" s="73"/>
      <c r="P11" s="761" t="s">
        <v>5</v>
      </c>
      <c r="Q11" s="758" t="s">
        <v>76</v>
      </c>
      <c r="R11" s="759" t="s">
        <v>52</v>
      </c>
      <c r="S11" s="87" t="str">
        <f>CONCATENATE("Оств."," ",'Poc. strana'!$C$19-3)</f>
        <v>Оств. 2014</v>
      </c>
      <c r="T11" s="87" t="s">
        <v>186</v>
      </c>
      <c r="U11" s="87" t="str">
        <f>CONCATENATE("Одоб."," ",'Poc. strana'!$C$19-2)</f>
        <v>Одоб. 2015</v>
      </c>
      <c r="V11" s="87" t="str">
        <f>CONCATENATE("Инфл."," ",'Poc. strana'!$C$19-2)</f>
        <v>Инфл. 2015</v>
      </c>
      <c r="W11" s="87" t="str">
        <f>CONCATENATE("Оств."," ",'Poc. strana'!$C$19-2)</f>
        <v>Оств. 2015</v>
      </c>
      <c r="X11" s="87" t="str">
        <f>CONCATENATE("Инфл."," ",'Poc. strana'!$C$19-2)</f>
        <v>Инфл. 2015</v>
      </c>
      <c r="Y11" s="87" t="str">
        <f>CONCATENATE("План."," ",'Poc. strana'!$C$19-1)</f>
        <v>План. 2016</v>
      </c>
      <c r="Z11" s="87" t="str">
        <f>CONCATENATE("Инфл."," ",'Poc. strana'!$C$19-1)</f>
        <v>Инфл. 2016</v>
      </c>
      <c r="AA11" s="87" t="str">
        <f>CONCATENATE("Оств."," ",'Poc. strana'!$C$19-1)</f>
        <v>Оств. 2016</v>
      </c>
      <c r="AB11" s="87" t="str">
        <f>CONCATENATE("Инфл."," ",'Poc. strana'!$C$19-1)</f>
        <v>Инфл. 2016</v>
      </c>
      <c r="AC11" s="86">
        <f>+'Poc. strana'!$C$19</f>
        <v>2017</v>
      </c>
      <c r="AD11" s="754"/>
      <c r="AE11" s="755"/>
      <c r="AF11" s="755"/>
      <c r="AG11" s="755"/>
      <c r="AH11" s="755"/>
      <c r="AI11" s="756"/>
      <c r="AK11" s="761" t="s">
        <v>5</v>
      </c>
      <c r="AL11" s="758" t="s">
        <v>76</v>
      </c>
      <c r="AM11" s="759" t="s">
        <v>52</v>
      </c>
      <c r="AN11" s="87" t="str">
        <f>CONCATENATE("Оств."," ",'Poc. strana'!$C$19-3)</f>
        <v>Оств. 2014</v>
      </c>
      <c r="AO11" s="87" t="s">
        <v>186</v>
      </c>
      <c r="AP11" s="87" t="str">
        <f>CONCATENATE("Одоб."," ",'Poc. strana'!$C$19-2)</f>
        <v>Одоб. 2015</v>
      </c>
      <c r="AQ11" s="87" t="str">
        <f>CONCATENATE("Инфл."," ",'Poc. strana'!$C$19-2)</f>
        <v>Инфл. 2015</v>
      </c>
      <c r="AR11" s="87" t="str">
        <f>CONCATENATE("Оств."," ",'Poc. strana'!$C$19-2)</f>
        <v>Оств. 2015</v>
      </c>
      <c r="AS11" s="87" t="str">
        <f>CONCATENATE("Инфл."," ",'Poc. strana'!$C$19-2)</f>
        <v>Инфл. 2015</v>
      </c>
      <c r="AT11" s="87" t="str">
        <f>CONCATENATE("План."," ",'Poc. strana'!$C$19-1)</f>
        <v>План. 2016</v>
      </c>
      <c r="AU11" s="87" t="str">
        <f>CONCATENATE("Инфл."," ",'Poc. strana'!$C$19-1)</f>
        <v>Инфл. 2016</v>
      </c>
      <c r="AV11" s="87" t="str">
        <f>CONCATENATE("Оств."," ",'Poc. strana'!$C$19-1)</f>
        <v>Оств. 2016</v>
      </c>
      <c r="AW11" s="87" t="str">
        <f>CONCATENATE("Инфл."," ",'Poc. strana'!$C$19-1)</f>
        <v>Инфл. 2016</v>
      </c>
      <c r="AX11" s="86">
        <f>+'Poc. strana'!$C$19</f>
        <v>2017</v>
      </c>
      <c r="AY11" s="754"/>
      <c r="AZ11" s="755"/>
      <c r="BA11" s="755"/>
      <c r="BB11" s="755"/>
      <c r="BC11" s="755"/>
      <c r="BD11" s="756"/>
    </row>
    <row r="12" spans="2:56" s="41" customFormat="1" ht="12.75">
      <c r="B12" s="46" t="s">
        <v>26</v>
      </c>
      <c r="C12" s="47">
        <v>511</v>
      </c>
      <c r="D12" s="48" t="s">
        <v>53</v>
      </c>
      <c r="E12" s="657"/>
      <c r="F12"/>
      <c r="G12"/>
      <c r="H12"/>
      <c r="I12"/>
      <c r="P12" s="762"/>
      <c r="Q12" s="758"/>
      <c r="R12" s="760"/>
      <c r="S12" s="75">
        <v>1</v>
      </c>
      <c r="T12" s="88">
        <v>2</v>
      </c>
      <c r="U12" s="75">
        <v>3</v>
      </c>
      <c r="V12" s="88">
        <v>4</v>
      </c>
      <c r="W12" s="75">
        <v>5</v>
      </c>
      <c r="X12" s="88">
        <v>6</v>
      </c>
      <c r="Y12" s="75">
        <v>7</v>
      </c>
      <c r="Z12" s="88">
        <v>8</v>
      </c>
      <c r="AA12" s="75">
        <v>9</v>
      </c>
      <c r="AB12" s="88">
        <v>10</v>
      </c>
      <c r="AC12" s="75">
        <v>11</v>
      </c>
      <c r="AD12" s="75" t="s">
        <v>187</v>
      </c>
      <c r="AE12" s="75" t="s">
        <v>188</v>
      </c>
      <c r="AF12" s="75" t="s">
        <v>189</v>
      </c>
      <c r="AG12" s="75" t="s">
        <v>190</v>
      </c>
      <c r="AH12" s="75" t="s">
        <v>182</v>
      </c>
      <c r="AI12" s="42" t="s">
        <v>191</v>
      </c>
      <c r="AJ12" s="90"/>
      <c r="AK12" s="762"/>
      <c r="AL12" s="758"/>
      <c r="AM12" s="760"/>
      <c r="AN12" s="75">
        <v>1</v>
      </c>
      <c r="AO12" s="88">
        <v>2</v>
      </c>
      <c r="AP12" s="75">
        <v>3</v>
      </c>
      <c r="AQ12" s="88">
        <v>4</v>
      </c>
      <c r="AR12" s="75">
        <v>5</v>
      </c>
      <c r="AS12" s="88">
        <v>6</v>
      </c>
      <c r="AT12" s="75">
        <v>7</v>
      </c>
      <c r="AU12" s="88">
        <v>8</v>
      </c>
      <c r="AV12" s="75">
        <v>9</v>
      </c>
      <c r="AW12" s="88">
        <v>10</v>
      </c>
      <c r="AX12" s="75">
        <v>11</v>
      </c>
      <c r="AY12" s="75" t="s">
        <v>187</v>
      </c>
      <c r="AZ12" s="75" t="s">
        <v>188</v>
      </c>
      <c r="BA12" s="75" t="s">
        <v>189</v>
      </c>
      <c r="BB12" s="75" t="s">
        <v>190</v>
      </c>
      <c r="BC12" s="75" t="s">
        <v>182</v>
      </c>
      <c r="BD12" s="42" t="s">
        <v>191</v>
      </c>
    </row>
    <row r="13" spans="2:56" s="41" customFormat="1" ht="12.75">
      <c r="B13" s="56" t="s">
        <v>27</v>
      </c>
      <c r="C13" s="57">
        <v>512</v>
      </c>
      <c r="D13" s="58" t="s">
        <v>54</v>
      </c>
      <c r="E13" s="658"/>
      <c r="F13"/>
      <c r="G13"/>
      <c r="H13"/>
      <c r="I13"/>
      <c r="P13" s="74"/>
      <c r="Q13" s="75"/>
      <c r="R13" s="75"/>
      <c r="S13" s="75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75"/>
      <c r="AE13" s="75"/>
      <c r="AF13" s="75"/>
      <c r="AG13" s="75"/>
      <c r="AH13" s="75"/>
      <c r="AI13" s="42"/>
      <c r="AJ13" s="90"/>
      <c r="AK13" s="74"/>
      <c r="AL13" s="75"/>
      <c r="AM13" s="75"/>
      <c r="AN13" s="75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75"/>
      <c r="AZ13" s="75"/>
      <c r="BA13" s="75"/>
      <c r="BB13" s="75"/>
      <c r="BC13" s="75"/>
      <c r="BD13" s="42"/>
    </row>
    <row r="14" spans="2:56" ht="12.75" customHeight="1">
      <c r="B14" s="52" t="s">
        <v>28</v>
      </c>
      <c r="C14" s="53">
        <v>513</v>
      </c>
      <c r="D14" s="54" t="s">
        <v>13</v>
      </c>
      <c r="E14" s="51">
        <f>SUM(E15:E17)</f>
        <v>0</v>
      </c>
      <c r="F14"/>
      <c r="G14"/>
      <c r="H14"/>
      <c r="I14"/>
      <c r="J14" s="36"/>
      <c r="P14" s="91" t="s">
        <v>0</v>
      </c>
      <c r="Q14" s="92"/>
      <c r="R14" s="93" t="s">
        <v>12</v>
      </c>
      <c r="S14" s="94">
        <f aca="true" t="shared" si="0" ref="S14:AC14">+S15+S16+S17</f>
        <v>0</v>
      </c>
      <c r="T14" s="94">
        <f t="shared" si="0"/>
        <v>0</v>
      </c>
      <c r="U14" s="94">
        <f t="shared" si="0"/>
        <v>0</v>
      </c>
      <c r="V14" s="94">
        <f t="shared" si="0"/>
        <v>0</v>
      </c>
      <c r="W14" s="94" t="e">
        <f t="shared" si="0"/>
        <v>#REF!</v>
      </c>
      <c r="X14" s="94" t="e">
        <f t="shared" si="0"/>
        <v>#REF!</v>
      </c>
      <c r="Y14" s="94">
        <f t="shared" si="0"/>
        <v>0</v>
      </c>
      <c r="Z14" s="94">
        <f t="shared" si="0"/>
        <v>0</v>
      </c>
      <c r="AA14" s="94" t="e">
        <f t="shared" si="0"/>
        <v>#REF!</v>
      </c>
      <c r="AB14" s="94" t="e">
        <f t="shared" si="0"/>
        <v>#REF!</v>
      </c>
      <c r="AC14" s="94">
        <f t="shared" si="0"/>
        <v>0</v>
      </c>
      <c r="AD14" s="94">
        <f>+IF(T14=0,,AC14/T14*100)</f>
        <v>0</v>
      </c>
      <c r="AE14" s="94" t="e">
        <f>+IF(X14=0,,AC14/X14*100)</f>
        <v>#REF!</v>
      </c>
      <c r="AF14" s="94" t="e">
        <f>+IF(AA14=0,,AC14/AA14*100)</f>
        <v>#REF!</v>
      </c>
      <c r="AG14" s="94" t="e">
        <f>+IF(AB14=0,,AC14/AB14*100)</f>
        <v>#REF!</v>
      </c>
      <c r="AH14" s="94">
        <f>+IF(U14=0,,W14/U14*100)</f>
        <v>0</v>
      </c>
      <c r="AI14" s="96">
        <f>+IF(Y14=0,,AA14/Y14*100)</f>
        <v>0</v>
      </c>
      <c r="AK14" s="91" t="s">
        <v>0</v>
      </c>
      <c r="AL14" s="92"/>
      <c r="AM14" s="93" t="s">
        <v>12</v>
      </c>
      <c r="AN14" s="94">
        <f aca="true" t="shared" si="1" ref="AN14:AX14">+AN15+AN16+AN17</f>
        <v>0</v>
      </c>
      <c r="AO14" s="94">
        <f t="shared" si="1"/>
        <v>0</v>
      </c>
      <c r="AP14" s="94">
        <f t="shared" si="1"/>
        <v>0</v>
      </c>
      <c r="AQ14" s="94">
        <f t="shared" si="1"/>
        <v>0</v>
      </c>
      <c r="AR14" s="94" t="e">
        <f t="shared" si="1"/>
        <v>#REF!</v>
      </c>
      <c r="AS14" s="94" t="e">
        <f t="shared" si="1"/>
        <v>#REF!</v>
      </c>
      <c r="AT14" s="94">
        <f t="shared" si="1"/>
        <v>0</v>
      </c>
      <c r="AU14" s="94">
        <f t="shared" si="1"/>
        <v>0</v>
      </c>
      <c r="AV14" s="94" t="e">
        <f t="shared" si="1"/>
        <v>#REF!</v>
      </c>
      <c r="AW14" s="94" t="e">
        <f t="shared" si="1"/>
        <v>#REF!</v>
      </c>
      <c r="AX14" s="95" t="e">
        <f t="shared" si="1"/>
        <v>#REF!</v>
      </c>
      <c r="AY14" s="94">
        <f>+IF(AO14=0,,AX14/AO14*100)</f>
        <v>0</v>
      </c>
      <c r="AZ14" s="94" t="e">
        <f>+IF(AS14=0,,AX14/AS14*100)</f>
        <v>#REF!</v>
      </c>
      <c r="BA14" s="94" t="e">
        <f>+IF(AV14=0,,AX14/AV14*100)</f>
        <v>#REF!</v>
      </c>
      <c r="BB14" s="94" t="e">
        <f>+IF(AW14=0,,AX14/AW14*100)</f>
        <v>#REF!</v>
      </c>
      <c r="BC14" s="94">
        <f>+IF(AP14=0,,AR14/AP14*100)</f>
        <v>0</v>
      </c>
      <c r="BD14" s="96">
        <f>+IF(AT14=0,,AV14/AT14*100)</f>
        <v>0</v>
      </c>
    </row>
    <row r="15" spans="2:56" ht="12.75" customHeight="1">
      <c r="B15" s="493" t="s">
        <v>90</v>
      </c>
      <c r="C15" s="47"/>
      <c r="D15" s="60" t="s">
        <v>91</v>
      </c>
      <c r="E15" s="659"/>
      <c r="F15"/>
      <c r="G15"/>
      <c r="H15"/>
      <c r="I15"/>
      <c r="J15" s="36"/>
      <c r="P15" s="97" t="s">
        <v>26</v>
      </c>
      <c r="Q15" s="98">
        <v>511</v>
      </c>
      <c r="R15" s="99" t="s">
        <v>53</v>
      </c>
      <c r="S15" s="100"/>
      <c r="T15" s="49">
        <f aca="true" t="shared" si="2" ref="T15:T20">+S15*$V$9*$Z$9*$AC$9</f>
        <v>0</v>
      </c>
      <c r="U15" s="100"/>
      <c r="V15" s="49">
        <f aca="true" t="shared" si="3" ref="V15:V20">+U15*$Z$9*$AC$9</f>
        <v>0</v>
      </c>
      <c r="W15" s="100" t="e">
        <f>+#REF!</f>
        <v>#REF!</v>
      </c>
      <c r="X15" s="49" t="e">
        <f aca="true" t="shared" si="4" ref="X15:X20">+W15*$Z$9*$AC$9</f>
        <v>#REF!</v>
      </c>
      <c r="Y15" s="100"/>
      <c r="Z15" s="49">
        <f aca="true" t="shared" si="5" ref="Z15:Z20">+Y15*$AC$9</f>
        <v>0</v>
      </c>
      <c r="AA15" s="49" t="e">
        <f>+#REF!</f>
        <v>#REF!</v>
      </c>
      <c r="AB15" s="49" t="e">
        <f aca="true" t="shared" si="6" ref="AB15:AB20">+AA15*$AC$9</f>
        <v>#REF!</v>
      </c>
      <c r="AC15" s="101">
        <f aca="true" t="shared" si="7" ref="AC15:AC20">+I15</f>
        <v>0</v>
      </c>
      <c r="AD15" s="49">
        <f aca="true" t="shared" si="8" ref="AD15:AD57">+IF(T15=0,,AC15/T15*100)</f>
        <v>0</v>
      </c>
      <c r="AE15" s="49" t="e">
        <f aca="true" t="shared" si="9" ref="AE15:AE57">+IF(X15=0,,AC15/X15*100)</f>
        <v>#REF!</v>
      </c>
      <c r="AF15" s="49" t="e">
        <f aca="true" t="shared" si="10" ref="AF15:AF57">+IF(AA15=0,,AC15/AA15*100)</f>
        <v>#REF!</v>
      </c>
      <c r="AG15" s="49" t="e">
        <f aca="true" t="shared" si="11" ref="AG15:AG57">+IF(AB15=0,,AC15/AB15*100)</f>
        <v>#REF!</v>
      </c>
      <c r="AH15" s="49">
        <f aca="true" t="shared" si="12" ref="AH15:AH57">+IF(U15=0,,W15/U15*100)</f>
        <v>0</v>
      </c>
      <c r="AI15" s="50">
        <f aca="true" t="shared" si="13" ref="AI15:AI57">+IF(Y15=0,,AA15/Y15*100)</f>
        <v>0</v>
      </c>
      <c r="AK15" s="97" t="s">
        <v>26</v>
      </c>
      <c r="AL15" s="98">
        <v>511</v>
      </c>
      <c r="AM15" s="99" t="s">
        <v>53</v>
      </c>
      <c r="AN15" s="100"/>
      <c r="AO15" s="49">
        <f aca="true" t="shared" si="14" ref="AO15:AO20">+AN15*$AQ$9*$AU$9*$AX$9</f>
        <v>0</v>
      </c>
      <c r="AP15" s="100"/>
      <c r="AQ15" s="49">
        <f aca="true" t="shared" si="15" ref="AQ15:AQ20">+AP15*$AU$9*$AX$9</f>
        <v>0</v>
      </c>
      <c r="AR15" s="100" t="e">
        <f>#REF!+#REF!</f>
        <v>#REF!</v>
      </c>
      <c r="AS15" s="49" t="e">
        <f aca="true" t="shared" si="16" ref="AS15:AS20">+AR15*$AU$9*$AX$9</f>
        <v>#REF!</v>
      </c>
      <c r="AT15" s="100"/>
      <c r="AU15" s="49">
        <f aca="true" t="shared" si="17" ref="AU15:AU20">+AT15*$AX$9</f>
        <v>0</v>
      </c>
      <c r="AV15" s="49" t="e">
        <f>#REF!+#REF!</f>
        <v>#REF!</v>
      </c>
      <c r="AW15" s="49" t="e">
        <f aca="true" t="shared" si="18" ref="AW15:AW20">+AV15*$AX$9</f>
        <v>#REF!</v>
      </c>
      <c r="AX15" s="101" t="e">
        <f>+#REF!+E15</f>
        <v>#REF!</v>
      </c>
      <c r="AY15" s="49">
        <f aca="true" t="shared" si="19" ref="AY15:AY57">+IF(AO15=0,,AX15/AO15*100)</f>
        <v>0</v>
      </c>
      <c r="AZ15" s="49" t="e">
        <f aca="true" t="shared" si="20" ref="AZ15:AZ57">+IF(AS15=0,,AX15/AS15*100)</f>
        <v>#REF!</v>
      </c>
      <c r="BA15" s="49" t="e">
        <f aca="true" t="shared" si="21" ref="BA15:BA57">+IF(AV15=0,,AX15/AV15*100)</f>
        <v>#REF!</v>
      </c>
      <c r="BB15" s="49" t="e">
        <f aca="true" t="shared" si="22" ref="BB15:BB57">+IF(AW15=0,,AX15/AW15*100)</f>
        <v>#REF!</v>
      </c>
      <c r="BC15" s="49">
        <f aca="true" t="shared" si="23" ref="BC15:BC57">+IF(AP15=0,,AR15/AP15*100)</f>
        <v>0</v>
      </c>
      <c r="BD15" s="50">
        <f aca="true" t="shared" si="24" ref="BD15:BD57">+IF(AT15=0,,AV15/AT15*100)</f>
        <v>0</v>
      </c>
    </row>
    <row r="16" spans="2:56" ht="12.75" customHeight="1">
      <c r="B16" s="494" t="s">
        <v>92</v>
      </c>
      <c r="C16" s="53"/>
      <c r="D16" s="108" t="s">
        <v>109</v>
      </c>
      <c r="E16" s="660"/>
      <c r="F16"/>
      <c r="G16"/>
      <c r="H16"/>
      <c r="I16"/>
      <c r="J16" s="36"/>
      <c r="P16" s="78" t="s">
        <v>27</v>
      </c>
      <c r="Q16" s="105">
        <v>512</v>
      </c>
      <c r="R16" s="79" t="s">
        <v>54</v>
      </c>
      <c r="S16" s="23"/>
      <c r="T16" s="104">
        <f t="shared" si="2"/>
        <v>0</v>
      </c>
      <c r="U16" s="23"/>
      <c r="V16" s="104">
        <f t="shared" si="3"/>
        <v>0</v>
      </c>
      <c r="W16" s="23" t="e">
        <f>+#REF!</f>
        <v>#REF!</v>
      </c>
      <c r="X16" s="104" t="e">
        <f t="shared" si="4"/>
        <v>#REF!</v>
      </c>
      <c r="Y16" s="23"/>
      <c r="Z16" s="104">
        <f t="shared" si="5"/>
        <v>0</v>
      </c>
      <c r="AA16" s="23" t="e">
        <f>+#REF!</f>
        <v>#REF!</v>
      </c>
      <c r="AB16" s="104" t="e">
        <f t="shared" si="6"/>
        <v>#REF!</v>
      </c>
      <c r="AC16" s="23">
        <f t="shared" si="7"/>
        <v>0</v>
      </c>
      <c r="AD16" s="103">
        <f t="shared" si="8"/>
        <v>0</v>
      </c>
      <c r="AE16" s="103" t="e">
        <f t="shared" si="9"/>
        <v>#REF!</v>
      </c>
      <c r="AF16" s="103" t="e">
        <f t="shared" si="10"/>
        <v>#REF!</v>
      </c>
      <c r="AG16" s="103" t="e">
        <f t="shared" si="11"/>
        <v>#REF!</v>
      </c>
      <c r="AH16" s="103">
        <f t="shared" si="12"/>
        <v>0</v>
      </c>
      <c r="AI16" s="59">
        <f t="shared" si="13"/>
        <v>0</v>
      </c>
      <c r="AK16" s="78" t="s">
        <v>27</v>
      </c>
      <c r="AL16" s="105">
        <v>512</v>
      </c>
      <c r="AM16" s="79" t="s">
        <v>54</v>
      </c>
      <c r="AN16" s="23"/>
      <c r="AO16" s="104">
        <f t="shared" si="14"/>
        <v>0</v>
      </c>
      <c r="AP16" s="23"/>
      <c r="AQ16" s="104">
        <f t="shared" si="15"/>
        <v>0</v>
      </c>
      <c r="AR16" s="23" t="e">
        <f>#REF!+#REF!</f>
        <v>#REF!</v>
      </c>
      <c r="AS16" s="104" t="e">
        <f t="shared" si="16"/>
        <v>#REF!</v>
      </c>
      <c r="AT16" s="23"/>
      <c r="AU16" s="104">
        <f t="shared" si="17"/>
        <v>0</v>
      </c>
      <c r="AV16" s="23" t="e">
        <f>#REF!+#REF!</f>
        <v>#REF!</v>
      </c>
      <c r="AW16" s="104" t="e">
        <f t="shared" si="18"/>
        <v>#REF!</v>
      </c>
      <c r="AX16" s="23" t="e">
        <f>+#REF!+E16</f>
        <v>#REF!</v>
      </c>
      <c r="AY16" s="103">
        <f t="shared" si="19"/>
        <v>0</v>
      </c>
      <c r="AZ16" s="103" t="e">
        <f t="shared" si="20"/>
        <v>#REF!</v>
      </c>
      <c r="BA16" s="103" t="e">
        <f t="shared" si="21"/>
        <v>#REF!</v>
      </c>
      <c r="BB16" s="103" t="e">
        <f t="shared" si="22"/>
        <v>#REF!</v>
      </c>
      <c r="BC16" s="103">
        <f t="shared" si="23"/>
        <v>0</v>
      </c>
      <c r="BD16" s="59">
        <f t="shared" si="24"/>
        <v>0</v>
      </c>
    </row>
    <row r="17" spans="2:56" ht="12.75" customHeight="1">
      <c r="B17" s="494" t="s">
        <v>93</v>
      </c>
      <c r="C17" s="53"/>
      <c r="D17" s="492" t="s">
        <v>94</v>
      </c>
      <c r="E17" s="658"/>
      <c r="F17"/>
      <c r="G17"/>
      <c r="H17"/>
      <c r="I17"/>
      <c r="J17" s="73"/>
      <c r="K17" s="73"/>
      <c r="P17" s="68" t="s">
        <v>28</v>
      </c>
      <c r="Q17" s="69">
        <v>513</v>
      </c>
      <c r="R17" s="70" t="s">
        <v>13</v>
      </c>
      <c r="S17" s="55"/>
      <c r="T17" s="55">
        <f t="shared" si="2"/>
        <v>0</v>
      </c>
      <c r="U17" s="55"/>
      <c r="V17" s="55">
        <f t="shared" si="3"/>
        <v>0</v>
      </c>
      <c r="W17" s="55" t="e">
        <f>+#REF!</f>
        <v>#REF!</v>
      </c>
      <c r="X17" s="55" t="e">
        <f t="shared" si="4"/>
        <v>#REF!</v>
      </c>
      <c r="Y17" s="55"/>
      <c r="Z17" s="55">
        <f t="shared" si="5"/>
        <v>0</v>
      </c>
      <c r="AA17" s="55" t="e">
        <f>+#REF!</f>
        <v>#REF!</v>
      </c>
      <c r="AB17" s="55" t="e">
        <f t="shared" si="6"/>
        <v>#REF!</v>
      </c>
      <c r="AC17" s="55">
        <f t="shared" si="7"/>
        <v>0</v>
      </c>
      <c r="AD17" s="55">
        <f t="shared" si="8"/>
        <v>0</v>
      </c>
      <c r="AE17" s="55" t="e">
        <f t="shared" si="9"/>
        <v>#REF!</v>
      </c>
      <c r="AF17" s="55" t="e">
        <f t="shared" si="10"/>
        <v>#REF!</v>
      </c>
      <c r="AG17" s="55" t="e">
        <f t="shared" si="11"/>
        <v>#REF!</v>
      </c>
      <c r="AH17" s="55">
        <f t="shared" si="12"/>
        <v>0</v>
      </c>
      <c r="AI17" s="51">
        <f t="shared" si="13"/>
        <v>0</v>
      </c>
      <c r="AK17" s="68" t="s">
        <v>28</v>
      </c>
      <c r="AL17" s="69">
        <v>513</v>
      </c>
      <c r="AM17" s="70" t="s">
        <v>13</v>
      </c>
      <c r="AN17" s="55"/>
      <c r="AO17" s="55">
        <f t="shared" si="14"/>
        <v>0</v>
      </c>
      <c r="AP17" s="55"/>
      <c r="AQ17" s="55">
        <f t="shared" si="15"/>
        <v>0</v>
      </c>
      <c r="AR17" s="55" t="e">
        <f>#REF!+#REF!</f>
        <v>#REF!</v>
      </c>
      <c r="AS17" s="55" t="e">
        <f t="shared" si="16"/>
        <v>#REF!</v>
      </c>
      <c r="AT17" s="55"/>
      <c r="AU17" s="55">
        <f t="shared" si="17"/>
        <v>0</v>
      </c>
      <c r="AV17" s="55" t="e">
        <f>#REF!+#REF!</f>
        <v>#REF!</v>
      </c>
      <c r="AW17" s="55" t="e">
        <f t="shared" si="18"/>
        <v>#REF!</v>
      </c>
      <c r="AX17" s="55" t="e">
        <f>+#REF!+E17</f>
        <v>#REF!</v>
      </c>
      <c r="AY17" s="55">
        <f t="shared" si="19"/>
        <v>0</v>
      </c>
      <c r="AZ17" s="55" t="e">
        <f t="shared" si="20"/>
        <v>#REF!</v>
      </c>
      <c r="BA17" s="55" t="e">
        <f t="shared" si="21"/>
        <v>#REF!</v>
      </c>
      <c r="BB17" s="55" t="e">
        <f t="shared" si="22"/>
        <v>#REF!</v>
      </c>
      <c r="BC17" s="55">
        <f t="shared" si="23"/>
        <v>0</v>
      </c>
      <c r="BD17" s="51">
        <f t="shared" si="24"/>
        <v>0</v>
      </c>
    </row>
    <row r="18" spans="2:56" ht="12.75" customHeight="1">
      <c r="B18" s="52" t="s">
        <v>296</v>
      </c>
      <c r="C18" s="53">
        <v>514</v>
      </c>
      <c r="D18" s="492" t="s">
        <v>449</v>
      </c>
      <c r="E18" s="660"/>
      <c r="F18"/>
      <c r="G18"/>
      <c r="H18"/>
      <c r="I18"/>
      <c r="J18" s="73"/>
      <c r="K18" s="73"/>
      <c r="P18" s="97" t="s">
        <v>90</v>
      </c>
      <c r="Q18" s="98"/>
      <c r="R18" s="107" t="s">
        <v>91</v>
      </c>
      <c r="S18" s="24"/>
      <c r="T18" s="106">
        <f t="shared" si="2"/>
        <v>0</v>
      </c>
      <c r="U18" s="24"/>
      <c r="V18" s="106">
        <f t="shared" si="3"/>
        <v>0</v>
      </c>
      <c r="W18" s="24" t="e">
        <f>+#REF!</f>
        <v>#REF!</v>
      </c>
      <c r="X18" s="106" t="e">
        <f t="shared" si="4"/>
        <v>#REF!</v>
      </c>
      <c r="Y18" s="24"/>
      <c r="Z18" s="106">
        <f t="shared" si="5"/>
        <v>0</v>
      </c>
      <c r="AA18" s="24" t="e">
        <f>+#REF!</f>
        <v>#REF!</v>
      </c>
      <c r="AB18" s="106" t="e">
        <f t="shared" si="6"/>
        <v>#REF!</v>
      </c>
      <c r="AC18" s="24">
        <f t="shared" si="7"/>
        <v>0</v>
      </c>
      <c r="AD18" s="49">
        <f t="shared" si="8"/>
        <v>0</v>
      </c>
      <c r="AE18" s="49" t="e">
        <f t="shared" si="9"/>
        <v>#REF!</v>
      </c>
      <c r="AF18" s="49" t="e">
        <f t="shared" si="10"/>
        <v>#REF!</v>
      </c>
      <c r="AG18" s="49" t="e">
        <f t="shared" si="11"/>
        <v>#REF!</v>
      </c>
      <c r="AH18" s="49">
        <f t="shared" si="12"/>
        <v>0</v>
      </c>
      <c r="AI18" s="50">
        <f t="shared" si="13"/>
        <v>0</v>
      </c>
      <c r="AK18" s="97" t="s">
        <v>90</v>
      </c>
      <c r="AL18" s="98"/>
      <c r="AM18" s="107" t="s">
        <v>91</v>
      </c>
      <c r="AN18" s="24"/>
      <c r="AO18" s="106">
        <f t="shared" si="14"/>
        <v>0</v>
      </c>
      <c r="AP18" s="24"/>
      <c r="AQ18" s="106">
        <f t="shared" si="15"/>
        <v>0</v>
      </c>
      <c r="AR18" s="24" t="e">
        <f>#REF!+#REF!</f>
        <v>#REF!</v>
      </c>
      <c r="AS18" s="106" t="e">
        <f t="shared" si="16"/>
        <v>#REF!</v>
      </c>
      <c r="AT18" s="24"/>
      <c r="AU18" s="106">
        <f t="shared" si="17"/>
        <v>0</v>
      </c>
      <c r="AV18" s="24" t="e">
        <f>#REF!+#REF!</f>
        <v>#REF!</v>
      </c>
      <c r="AW18" s="106" t="e">
        <f t="shared" si="18"/>
        <v>#REF!</v>
      </c>
      <c r="AX18" s="24" t="e">
        <f>+#REF!+E18</f>
        <v>#REF!</v>
      </c>
      <c r="AY18" s="49">
        <f t="shared" si="19"/>
        <v>0</v>
      </c>
      <c r="AZ18" s="49" t="e">
        <f t="shared" si="20"/>
        <v>#REF!</v>
      </c>
      <c r="BA18" s="49" t="e">
        <f t="shared" si="21"/>
        <v>#REF!</v>
      </c>
      <c r="BB18" s="49" t="e">
        <f t="shared" si="22"/>
        <v>#REF!</v>
      </c>
      <c r="BC18" s="49">
        <f t="shared" si="23"/>
        <v>0</v>
      </c>
      <c r="BD18" s="50">
        <f t="shared" si="24"/>
        <v>0</v>
      </c>
    </row>
    <row r="19" spans="2:56" ht="12.75" customHeight="1">
      <c r="B19" s="482" t="s">
        <v>406</v>
      </c>
      <c r="C19" s="483">
        <v>515</v>
      </c>
      <c r="D19" s="484" t="s">
        <v>450</v>
      </c>
      <c r="E19" s="661"/>
      <c r="F19"/>
      <c r="G19"/>
      <c r="H19"/>
      <c r="I19"/>
      <c r="J19" s="73"/>
      <c r="K19" s="73"/>
      <c r="P19" s="68" t="s">
        <v>92</v>
      </c>
      <c r="Q19" s="69"/>
      <c r="R19" s="108" t="s">
        <v>109</v>
      </c>
      <c r="S19" s="55"/>
      <c r="T19" s="55">
        <f t="shared" si="2"/>
        <v>0</v>
      </c>
      <c r="U19" s="55"/>
      <c r="V19" s="55">
        <f t="shared" si="3"/>
        <v>0</v>
      </c>
      <c r="W19" s="55" t="e">
        <f>+#REF!</f>
        <v>#REF!</v>
      </c>
      <c r="X19" s="55" t="e">
        <f t="shared" si="4"/>
        <v>#REF!</v>
      </c>
      <c r="Y19" s="55"/>
      <c r="Z19" s="55">
        <f t="shared" si="5"/>
        <v>0</v>
      </c>
      <c r="AA19" s="55" t="e">
        <f>+#REF!</f>
        <v>#REF!</v>
      </c>
      <c r="AB19" s="55" t="e">
        <f t="shared" si="6"/>
        <v>#REF!</v>
      </c>
      <c r="AC19" s="55">
        <f t="shared" si="7"/>
        <v>0</v>
      </c>
      <c r="AD19" s="55">
        <f t="shared" si="8"/>
        <v>0</v>
      </c>
      <c r="AE19" s="55" t="e">
        <f t="shared" si="9"/>
        <v>#REF!</v>
      </c>
      <c r="AF19" s="55" t="e">
        <f t="shared" si="10"/>
        <v>#REF!</v>
      </c>
      <c r="AG19" s="55" t="e">
        <f t="shared" si="11"/>
        <v>#REF!</v>
      </c>
      <c r="AH19" s="55">
        <f t="shared" si="12"/>
        <v>0</v>
      </c>
      <c r="AI19" s="51">
        <f t="shared" si="13"/>
        <v>0</v>
      </c>
      <c r="AK19" s="68" t="s">
        <v>92</v>
      </c>
      <c r="AL19" s="69"/>
      <c r="AM19" s="108" t="s">
        <v>109</v>
      </c>
      <c r="AN19" s="55"/>
      <c r="AO19" s="55">
        <f t="shared" si="14"/>
        <v>0</v>
      </c>
      <c r="AP19" s="55"/>
      <c r="AQ19" s="55">
        <f t="shared" si="15"/>
        <v>0</v>
      </c>
      <c r="AR19" s="55" t="e">
        <f>#REF!+#REF!</f>
        <v>#REF!</v>
      </c>
      <c r="AS19" s="55" t="e">
        <f t="shared" si="16"/>
        <v>#REF!</v>
      </c>
      <c r="AT19" s="55"/>
      <c r="AU19" s="55">
        <f t="shared" si="17"/>
        <v>0</v>
      </c>
      <c r="AV19" s="55" t="e">
        <f>#REF!+#REF!</f>
        <v>#REF!</v>
      </c>
      <c r="AW19" s="55" t="e">
        <f t="shared" si="18"/>
        <v>#REF!</v>
      </c>
      <c r="AX19" s="55" t="e">
        <f>+#REF!+E19</f>
        <v>#REF!</v>
      </c>
      <c r="AY19" s="55">
        <f t="shared" si="19"/>
        <v>0</v>
      </c>
      <c r="AZ19" s="55" t="e">
        <f t="shared" si="20"/>
        <v>#REF!</v>
      </c>
      <c r="BA19" s="55" t="e">
        <f t="shared" si="21"/>
        <v>#REF!</v>
      </c>
      <c r="BB19" s="55" t="e">
        <f t="shared" si="22"/>
        <v>#REF!</v>
      </c>
      <c r="BC19" s="55">
        <f t="shared" si="23"/>
        <v>0</v>
      </c>
      <c r="BD19" s="51">
        <f t="shared" si="24"/>
        <v>0</v>
      </c>
    </row>
    <row r="20" spans="2:56" ht="12.75" customHeight="1">
      <c r="B20" s="43" t="s">
        <v>1</v>
      </c>
      <c r="C20" s="44">
        <v>52</v>
      </c>
      <c r="D20" s="65" t="s">
        <v>14</v>
      </c>
      <c r="E20" s="38">
        <f>SUM(E21:E28)</f>
        <v>0</v>
      </c>
      <c r="F20"/>
      <c r="G20"/>
      <c r="H20"/>
      <c r="I20"/>
      <c r="J20" s="73"/>
      <c r="K20" s="73"/>
      <c r="P20" s="112" t="s">
        <v>110</v>
      </c>
      <c r="Q20" s="113"/>
      <c r="R20" s="114" t="s">
        <v>94</v>
      </c>
      <c r="S20" s="25"/>
      <c r="T20" s="111">
        <f t="shared" si="2"/>
        <v>0</v>
      </c>
      <c r="U20" s="25"/>
      <c r="V20" s="111">
        <f t="shared" si="3"/>
        <v>0</v>
      </c>
      <c r="W20" s="25" t="e">
        <f>+#REF!</f>
        <v>#REF!</v>
      </c>
      <c r="X20" s="111" t="e">
        <f t="shared" si="4"/>
        <v>#REF!</v>
      </c>
      <c r="Y20" s="25"/>
      <c r="Z20" s="111">
        <f t="shared" si="5"/>
        <v>0</v>
      </c>
      <c r="AA20" s="25" t="e">
        <f>+#REF!</f>
        <v>#REF!</v>
      </c>
      <c r="AB20" s="111" t="e">
        <f t="shared" si="6"/>
        <v>#REF!</v>
      </c>
      <c r="AC20" s="25">
        <f t="shared" si="7"/>
        <v>0</v>
      </c>
      <c r="AD20" s="110">
        <f t="shared" si="8"/>
        <v>0</v>
      </c>
      <c r="AE20" s="110" t="e">
        <f t="shared" si="9"/>
        <v>#REF!</v>
      </c>
      <c r="AF20" s="110" t="e">
        <f t="shared" si="10"/>
        <v>#REF!</v>
      </c>
      <c r="AG20" s="110" t="e">
        <f t="shared" si="11"/>
        <v>#REF!</v>
      </c>
      <c r="AH20" s="110">
        <f t="shared" si="12"/>
        <v>0</v>
      </c>
      <c r="AI20" s="64">
        <f t="shared" si="13"/>
        <v>0</v>
      </c>
      <c r="AK20" s="112" t="s">
        <v>110</v>
      </c>
      <c r="AL20" s="113"/>
      <c r="AM20" s="114" t="s">
        <v>94</v>
      </c>
      <c r="AN20" s="25"/>
      <c r="AO20" s="111">
        <f t="shared" si="14"/>
        <v>0</v>
      </c>
      <c r="AP20" s="25"/>
      <c r="AQ20" s="111">
        <f t="shared" si="15"/>
        <v>0</v>
      </c>
      <c r="AR20" s="25" t="e">
        <f>#REF!+#REF!</f>
        <v>#REF!</v>
      </c>
      <c r="AS20" s="111" t="e">
        <f t="shared" si="16"/>
        <v>#REF!</v>
      </c>
      <c r="AT20" s="25"/>
      <c r="AU20" s="111">
        <f t="shared" si="17"/>
        <v>0</v>
      </c>
      <c r="AV20" s="25" t="e">
        <f>#REF!+#REF!</f>
        <v>#REF!</v>
      </c>
      <c r="AW20" s="111" t="e">
        <f t="shared" si="18"/>
        <v>#REF!</v>
      </c>
      <c r="AX20" s="25" t="e">
        <f>+#REF!+E20</f>
        <v>#REF!</v>
      </c>
      <c r="AY20" s="110">
        <f t="shared" si="19"/>
        <v>0</v>
      </c>
      <c r="AZ20" s="110" t="e">
        <f t="shared" si="20"/>
        <v>#REF!</v>
      </c>
      <c r="BA20" s="110" t="e">
        <f t="shared" si="21"/>
        <v>#REF!</v>
      </c>
      <c r="BB20" s="110" t="e">
        <f t="shared" si="22"/>
        <v>#REF!</v>
      </c>
      <c r="BC20" s="110">
        <f t="shared" si="23"/>
        <v>0</v>
      </c>
      <c r="BD20" s="64">
        <f t="shared" si="24"/>
        <v>0</v>
      </c>
    </row>
    <row r="21" spans="2:56" ht="12.75" customHeight="1">
      <c r="B21" s="46" t="s">
        <v>29</v>
      </c>
      <c r="C21" s="47">
        <v>520</v>
      </c>
      <c r="D21" s="48" t="s">
        <v>55</v>
      </c>
      <c r="E21" s="659"/>
      <c r="F21"/>
      <c r="G21"/>
      <c r="H21"/>
      <c r="I21"/>
      <c r="J21" s="73"/>
      <c r="K21" s="73"/>
      <c r="P21" s="489"/>
      <c r="Q21" s="490"/>
      <c r="R21" s="491"/>
      <c r="S21" s="485"/>
      <c r="T21" s="487"/>
      <c r="U21" s="485"/>
      <c r="V21" s="487"/>
      <c r="W21" s="485"/>
      <c r="X21" s="487"/>
      <c r="Y21" s="485"/>
      <c r="Z21" s="487"/>
      <c r="AA21" s="485"/>
      <c r="AB21" s="487"/>
      <c r="AC21" s="485"/>
      <c r="AD21" s="486"/>
      <c r="AE21" s="486"/>
      <c r="AF21" s="486"/>
      <c r="AG21" s="486"/>
      <c r="AH21" s="486"/>
      <c r="AI21" s="488"/>
      <c r="AK21" s="489"/>
      <c r="AL21" s="490"/>
      <c r="AM21" s="491"/>
      <c r="AN21" s="485"/>
      <c r="AO21" s="487"/>
      <c r="AP21" s="485"/>
      <c r="AQ21" s="487"/>
      <c r="AR21" s="485"/>
      <c r="AS21" s="487"/>
      <c r="AT21" s="485"/>
      <c r="AU21" s="487"/>
      <c r="AV21" s="485"/>
      <c r="AW21" s="487"/>
      <c r="AX21" s="485"/>
      <c r="AY21" s="486"/>
      <c r="AZ21" s="486"/>
      <c r="BA21" s="486"/>
      <c r="BB21" s="486"/>
      <c r="BC21" s="486"/>
      <c r="BD21" s="488"/>
    </row>
    <row r="22" spans="2:56" ht="12.75" customHeight="1">
      <c r="B22" s="52" t="s">
        <v>30</v>
      </c>
      <c r="C22" s="53">
        <v>521</v>
      </c>
      <c r="D22" s="54" t="s">
        <v>56</v>
      </c>
      <c r="E22" s="660"/>
      <c r="F22"/>
      <c r="G22"/>
      <c r="H22"/>
      <c r="I22"/>
      <c r="J22" s="73"/>
      <c r="K22" s="73"/>
      <c r="P22" s="489"/>
      <c r="Q22" s="490"/>
      <c r="R22" s="491"/>
      <c r="S22" s="485"/>
      <c r="T22" s="487"/>
      <c r="U22" s="485"/>
      <c r="V22" s="487"/>
      <c r="W22" s="485"/>
      <c r="X22" s="487"/>
      <c r="Y22" s="485"/>
      <c r="Z22" s="487"/>
      <c r="AA22" s="485"/>
      <c r="AB22" s="487"/>
      <c r="AC22" s="485"/>
      <c r="AD22" s="486"/>
      <c r="AE22" s="486"/>
      <c r="AF22" s="486"/>
      <c r="AG22" s="486"/>
      <c r="AH22" s="486"/>
      <c r="AI22" s="488"/>
      <c r="AK22" s="489"/>
      <c r="AL22" s="490"/>
      <c r="AM22" s="491"/>
      <c r="AN22" s="485"/>
      <c r="AO22" s="487"/>
      <c r="AP22" s="485"/>
      <c r="AQ22" s="487"/>
      <c r="AR22" s="485"/>
      <c r="AS22" s="487"/>
      <c r="AT22" s="485"/>
      <c r="AU22" s="487"/>
      <c r="AV22" s="485"/>
      <c r="AW22" s="487"/>
      <c r="AX22" s="485"/>
      <c r="AY22" s="486"/>
      <c r="AZ22" s="486"/>
      <c r="BA22" s="486"/>
      <c r="BB22" s="486"/>
      <c r="BC22" s="486"/>
      <c r="BD22" s="488"/>
    </row>
    <row r="23" spans="2:56" ht="12.75" customHeight="1">
      <c r="B23" s="52" t="s">
        <v>31</v>
      </c>
      <c r="C23" s="53">
        <v>522</v>
      </c>
      <c r="D23" s="54" t="s">
        <v>57</v>
      </c>
      <c r="E23" s="660"/>
      <c r="F23"/>
      <c r="G23"/>
      <c r="H23"/>
      <c r="I23"/>
      <c r="J23" s="36"/>
      <c r="P23" s="91" t="s">
        <v>1</v>
      </c>
      <c r="Q23" s="92"/>
      <c r="R23" s="115" t="s">
        <v>14</v>
      </c>
      <c r="S23" s="94">
        <f>SUM(S24:S31)</f>
        <v>0</v>
      </c>
      <c r="T23" s="94">
        <f aca="true" t="shared" si="25" ref="T23:AC23">SUM(T24:T31)</f>
        <v>0</v>
      </c>
      <c r="U23" s="94">
        <f t="shared" si="25"/>
        <v>0</v>
      </c>
      <c r="V23" s="94">
        <f t="shared" si="25"/>
        <v>0</v>
      </c>
      <c r="W23" s="94" t="e">
        <f t="shared" si="25"/>
        <v>#REF!</v>
      </c>
      <c r="X23" s="94" t="e">
        <f t="shared" si="25"/>
        <v>#REF!</v>
      </c>
      <c r="Y23" s="94">
        <f t="shared" si="25"/>
        <v>0</v>
      </c>
      <c r="Z23" s="94">
        <f t="shared" si="25"/>
        <v>0</v>
      </c>
      <c r="AA23" s="94" t="e">
        <f t="shared" si="25"/>
        <v>#REF!</v>
      </c>
      <c r="AB23" s="94" t="e">
        <f t="shared" si="25"/>
        <v>#REF!</v>
      </c>
      <c r="AC23" s="94">
        <f t="shared" si="25"/>
        <v>0</v>
      </c>
      <c r="AD23" s="94">
        <f t="shared" si="8"/>
        <v>0</v>
      </c>
      <c r="AE23" s="94" t="e">
        <f t="shared" si="9"/>
        <v>#REF!</v>
      </c>
      <c r="AF23" s="94" t="e">
        <f t="shared" si="10"/>
        <v>#REF!</v>
      </c>
      <c r="AG23" s="94" t="e">
        <f t="shared" si="11"/>
        <v>#REF!</v>
      </c>
      <c r="AH23" s="94">
        <f t="shared" si="12"/>
        <v>0</v>
      </c>
      <c r="AI23" s="96">
        <f t="shared" si="13"/>
        <v>0</v>
      </c>
      <c r="AK23" s="91" t="s">
        <v>1</v>
      </c>
      <c r="AL23" s="92"/>
      <c r="AM23" s="115" t="s">
        <v>14</v>
      </c>
      <c r="AN23" s="94">
        <f aca="true" t="shared" si="26" ref="AN23:AX23">SUM(AN24:AN31)</f>
        <v>0</v>
      </c>
      <c r="AO23" s="94">
        <f t="shared" si="26"/>
        <v>0</v>
      </c>
      <c r="AP23" s="94">
        <f t="shared" si="26"/>
        <v>0</v>
      </c>
      <c r="AQ23" s="94">
        <f t="shared" si="26"/>
        <v>0</v>
      </c>
      <c r="AR23" s="37" t="e">
        <f t="shared" si="26"/>
        <v>#REF!</v>
      </c>
      <c r="AS23" s="94" t="e">
        <f t="shared" si="26"/>
        <v>#REF!</v>
      </c>
      <c r="AT23" s="94">
        <f t="shared" si="26"/>
        <v>0</v>
      </c>
      <c r="AU23" s="94">
        <f t="shared" si="26"/>
        <v>0</v>
      </c>
      <c r="AV23" s="37" t="e">
        <f t="shared" si="26"/>
        <v>#REF!</v>
      </c>
      <c r="AW23" s="94" t="e">
        <f t="shared" si="26"/>
        <v>#REF!</v>
      </c>
      <c r="AX23" s="37" t="e">
        <f t="shared" si="26"/>
        <v>#REF!</v>
      </c>
      <c r="AY23" s="94">
        <f t="shared" si="19"/>
        <v>0</v>
      </c>
      <c r="AZ23" s="94" t="e">
        <f t="shared" si="20"/>
        <v>#REF!</v>
      </c>
      <c r="BA23" s="94" t="e">
        <f t="shared" si="21"/>
        <v>#REF!</v>
      </c>
      <c r="BB23" s="94" t="e">
        <f t="shared" si="22"/>
        <v>#REF!</v>
      </c>
      <c r="BC23" s="94">
        <f t="shared" si="23"/>
        <v>0</v>
      </c>
      <c r="BD23" s="96">
        <f t="shared" si="24"/>
        <v>0</v>
      </c>
    </row>
    <row r="24" spans="2:56" ht="12.75" customHeight="1">
      <c r="B24" s="52" t="s">
        <v>40</v>
      </c>
      <c r="C24" s="53">
        <v>523</v>
      </c>
      <c r="D24" s="54" t="s">
        <v>58</v>
      </c>
      <c r="E24" s="660"/>
      <c r="F24"/>
      <c r="G24"/>
      <c r="H24"/>
      <c r="I24"/>
      <c r="J24" s="36"/>
      <c r="P24" s="97" t="s">
        <v>29</v>
      </c>
      <c r="Q24" s="98">
        <v>520</v>
      </c>
      <c r="R24" s="99" t="s">
        <v>55</v>
      </c>
      <c r="S24" s="24"/>
      <c r="T24" s="106">
        <f aca="true" t="shared" si="27" ref="T24:T41">+S24*$V$9*$Z$9*$AC$9</f>
        <v>0</v>
      </c>
      <c r="U24" s="24"/>
      <c r="V24" s="106">
        <f aca="true" t="shared" si="28" ref="V24:V41">+U24*$Z$9*$AC$9</f>
        <v>0</v>
      </c>
      <c r="W24" s="24" t="e">
        <f>+#REF!</f>
        <v>#REF!</v>
      </c>
      <c r="X24" s="106" t="e">
        <f aca="true" t="shared" si="29" ref="X24:X41">+W24*$Z$9*$AC$9</f>
        <v>#REF!</v>
      </c>
      <c r="Y24" s="24"/>
      <c r="Z24" s="106">
        <f aca="true" t="shared" si="30" ref="Z24:Z41">+Y24*$AC$9</f>
        <v>0</v>
      </c>
      <c r="AA24" s="24" t="e">
        <f>+#REF!</f>
        <v>#REF!</v>
      </c>
      <c r="AB24" s="106" t="e">
        <f aca="true" t="shared" si="31" ref="AB24:AB41">+AA24*$AC$9</f>
        <v>#REF!</v>
      </c>
      <c r="AC24" s="24">
        <f aca="true" t="shared" si="32" ref="AC24:AC41">+I24</f>
        <v>0</v>
      </c>
      <c r="AD24" s="49">
        <f t="shared" si="8"/>
        <v>0</v>
      </c>
      <c r="AE24" s="49" t="e">
        <f t="shared" si="9"/>
        <v>#REF!</v>
      </c>
      <c r="AF24" s="49" t="e">
        <f t="shared" si="10"/>
        <v>#REF!</v>
      </c>
      <c r="AG24" s="49" t="e">
        <f t="shared" si="11"/>
        <v>#REF!</v>
      </c>
      <c r="AH24" s="49">
        <f t="shared" si="12"/>
        <v>0</v>
      </c>
      <c r="AI24" s="50">
        <f t="shared" si="13"/>
        <v>0</v>
      </c>
      <c r="AK24" s="97" t="s">
        <v>29</v>
      </c>
      <c r="AL24" s="98">
        <v>520</v>
      </c>
      <c r="AM24" s="99" t="s">
        <v>55</v>
      </c>
      <c r="AN24" s="24"/>
      <c r="AO24" s="106">
        <f aca="true" t="shared" si="33" ref="AO24:AO41">+AN24*$AQ$9*$AU$9*$AX$9</f>
        <v>0</v>
      </c>
      <c r="AP24" s="24"/>
      <c r="AQ24" s="106">
        <f aca="true" t="shared" si="34" ref="AQ24:AQ41">+AP24*$AU$9*$AX$9</f>
        <v>0</v>
      </c>
      <c r="AR24" s="24" t="e">
        <f>#REF!+#REF!</f>
        <v>#REF!</v>
      </c>
      <c r="AS24" s="106" t="e">
        <f aca="true" t="shared" si="35" ref="AS24:AS41">+AR24*$AU$9*$AX$9</f>
        <v>#REF!</v>
      </c>
      <c r="AT24" s="24"/>
      <c r="AU24" s="106">
        <f aca="true" t="shared" si="36" ref="AU24:AU41">+AT24*$AX$9</f>
        <v>0</v>
      </c>
      <c r="AV24" s="24" t="e">
        <f>#REF!+#REF!</f>
        <v>#REF!</v>
      </c>
      <c r="AW24" s="106" t="e">
        <f aca="true" t="shared" si="37" ref="AW24:AW41">+AV24*$AX$9</f>
        <v>#REF!</v>
      </c>
      <c r="AX24" s="24" t="e">
        <f>+#REF!+E24</f>
        <v>#REF!</v>
      </c>
      <c r="AY24" s="49">
        <f t="shared" si="19"/>
        <v>0</v>
      </c>
      <c r="AZ24" s="49" t="e">
        <f t="shared" si="20"/>
        <v>#REF!</v>
      </c>
      <c r="BA24" s="49" t="e">
        <f t="shared" si="21"/>
        <v>#REF!</v>
      </c>
      <c r="BB24" s="49" t="e">
        <f t="shared" si="22"/>
        <v>#REF!</v>
      </c>
      <c r="BC24" s="49">
        <f t="shared" si="23"/>
        <v>0</v>
      </c>
      <c r="BD24" s="50">
        <f t="shared" si="24"/>
        <v>0</v>
      </c>
    </row>
    <row r="25" spans="2:56" ht="12.75" customHeight="1">
      <c r="B25" s="52" t="s">
        <v>41</v>
      </c>
      <c r="C25" s="53">
        <v>524</v>
      </c>
      <c r="D25" s="54" t="s">
        <v>59</v>
      </c>
      <c r="E25" s="660"/>
      <c r="F25"/>
      <c r="G25"/>
      <c r="H25"/>
      <c r="I25"/>
      <c r="J25" s="36"/>
      <c r="P25" s="68" t="s">
        <v>30</v>
      </c>
      <c r="Q25" s="69">
        <v>521</v>
      </c>
      <c r="R25" s="70" t="s">
        <v>56</v>
      </c>
      <c r="S25" s="22"/>
      <c r="T25" s="102">
        <f t="shared" si="27"/>
        <v>0</v>
      </c>
      <c r="U25" s="22"/>
      <c r="V25" s="102">
        <f t="shared" si="28"/>
        <v>0</v>
      </c>
      <c r="W25" s="22" t="e">
        <f>+#REF!</f>
        <v>#REF!</v>
      </c>
      <c r="X25" s="102" t="e">
        <f t="shared" si="29"/>
        <v>#REF!</v>
      </c>
      <c r="Y25" s="22"/>
      <c r="Z25" s="102">
        <f t="shared" si="30"/>
        <v>0</v>
      </c>
      <c r="AA25" s="22" t="e">
        <f>+#REF!</f>
        <v>#REF!</v>
      </c>
      <c r="AB25" s="102" t="e">
        <f t="shared" si="31"/>
        <v>#REF!</v>
      </c>
      <c r="AC25" s="22">
        <f t="shared" si="32"/>
        <v>0</v>
      </c>
      <c r="AD25" s="55">
        <f t="shared" si="8"/>
        <v>0</v>
      </c>
      <c r="AE25" s="55" t="e">
        <f t="shared" si="9"/>
        <v>#REF!</v>
      </c>
      <c r="AF25" s="55" t="e">
        <f t="shared" si="10"/>
        <v>#REF!</v>
      </c>
      <c r="AG25" s="55" t="e">
        <f t="shared" si="11"/>
        <v>#REF!</v>
      </c>
      <c r="AH25" s="55">
        <f t="shared" si="12"/>
        <v>0</v>
      </c>
      <c r="AI25" s="51">
        <f t="shared" si="13"/>
        <v>0</v>
      </c>
      <c r="AK25" s="68" t="s">
        <v>30</v>
      </c>
      <c r="AL25" s="69">
        <v>521</v>
      </c>
      <c r="AM25" s="70" t="s">
        <v>56</v>
      </c>
      <c r="AN25" s="22"/>
      <c r="AO25" s="102">
        <f t="shared" si="33"/>
        <v>0</v>
      </c>
      <c r="AP25" s="22"/>
      <c r="AQ25" s="102">
        <f t="shared" si="34"/>
        <v>0</v>
      </c>
      <c r="AR25" s="22" t="e">
        <f>#REF!+#REF!</f>
        <v>#REF!</v>
      </c>
      <c r="AS25" s="102" t="e">
        <f t="shared" si="35"/>
        <v>#REF!</v>
      </c>
      <c r="AT25" s="22"/>
      <c r="AU25" s="102">
        <f t="shared" si="36"/>
        <v>0</v>
      </c>
      <c r="AV25" s="22" t="e">
        <f>#REF!+#REF!</f>
        <v>#REF!</v>
      </c>
      <c r="AW25" s="102" t="e">
        <f t="shared" si="37"/>
        <v>#REF!</v>
      </c>
      <c r="AX25" s="22" t="e">
        <f>+#REF!+E25</f>
        <v>#REF!</v>
      </c>
      <c r="AY25" s="55">
        <f t="shared" si="19"/>
        <v>0</v>
      </c>
      <c r="AZ25" s="55" t="e">
        <f t="shared" si="20"/>
        <v>#REF!</v>
      </c>
      <c r="BA25" s="55" t="e">
        <f t="shared" si="21"/>
        <v>#REF!</v>
      </c>
      <c r="BB25" s="55" t="e">
        <f t="shared" si="22"/>
        <v>#REF!</v>
      </c>
      <c r="BC25" s="55">
        <f t="shared" si="23"/>
        <v>0</v>
      </c>
      <c r="BD25" s="51">
        <f t="shared" si="24"/>
        <v>0</v>
      </c>
    </row>
    <row r="26" spans="2:56" ht="12.75" customHeight="1">
      <c r="B26" s="52" t="s">
        <v>42</v>
      </c>
      <c r="C26" s="53">
        <v>525</v>
      </c>
      <c r="D26" s="54" t="s">
        <v>60</v>
      </c>
      <c r="E26" s="660"/>
      <c r="F26"/>
      <c r="G26"/>
      <c r="H26"/>
      <c r="I26"/>
      <c r="J26" s="36"/>
      <c r="P26" s="68" t="s">
        <v>31</v>
      </c>
      <c r="Q26" s="69">
        <v>522</v>
      </c>
      <c r="R26" s="70" t="s">
        <v>57</v>
      </c>
      <c r="S26" s="22"/>
      <c r="T26" s="102">
        <f t="shared" si="27"/>
        <v>0</v>
      </c>
      <c r="U26" s="22"/>
      <c r="V26" s="102">
        <f t="shared" si="28"/>
        <v>0</v>
      </c>
      <c r="W26" s="22" t="e">
        <f>+#REF!</f>
        <v>#REF!</v>
      </c>
      <c r="X26" s="102" t="e">
        <f t="shared" si="29"/>
        <v>#REF!</v>
      </c>
      <c r="Y26" s="22"/>
      <c r="Z26" s="102">
        <f t="shared" si="30"/>
        <v>0</v>
      </c>
      <c r="AA26" s="22" t="e">
        <f>+#REF!</f>
        <v>#REF!</v>
      </c>
      <c r="AB26" s="102" t="e">
        <f t="shared" si="31"/>
        <v>#REF!</v>
      </c>
      <c r="AC26" s="22">
        <f t="shared" si="32"/>
        <v>0</v>
      </c>
      <c r="AD26" s="55">
        <f t="shared" si="8"/>
        <v>0</v>
      </c>
      <c r="AE26" s="55" t="e">
        <f t="shared" si="9"/>
        <v>#REF!</v>
      </c>
      <c r="AF26" s="55" t="e">
        <f t="shared" si="10"/>
        <v>#REF!</v>
      </c>
      <c r="AG26" s="55" t="e">
        <f t="shared" si="11"/>
        <v>#REF!</v>
      </c>
      <c r="AH26" s="55">
        <f t="shared" si="12"/>
        <v>0</v>
      </c>
      <c r="AI26" s="51">
        <f t="shared" si="13"/>
        <v>0</v>
      </c>
      <c r="AK26" s="68" t="s">
        <v>31</v>
      </c>
      <c r="AL26" s="69">
        <v>522</v>
      </c>
      <c r="AM26" s="70" t="s">
        <v>57</v>
      </c>
      <c r="AN26" s="22"/>
      <c r="AO26" s="102">
        <f t="shared" si="33"/>
        <v>0</v>
      </c>
      <c r="AP26" s="22"/>
      <c r="AQ26" s="102">
        <f t="shared" si="34"/>
        <v>0</v>
      </c>
      <c r="AR26" s="22" t="e">
        <f>#REF!+#REF!</f>
        <v>#REF!</v>
      </c>
      <c r="AS26" s="102" t="e">
        <f t="shared" si="35"/>
        <v>#REF!</v>
      </c>
      <c r="AT26" s="22"/>
      <c r="AU26" s="102">
        <f t="shared" si="36"/>
        <v>0</v>
      </c>
      <c r="AV26" s="22" t="e">
        <f>#REF!+#REF!</f>
        <v>#REF!</v>
      </c>
      <c r="AW26" s="102" t="e">
        <f t="shared" si="37"/>
        <v>#REF!</v>
      </c>
      <c r="AX26" s="22" t="e">
        <f>+#REF!+E26</f>
        <v>#REF!</v>
      </c>
      <c r="AY26" s="55">
        <f t="shared" si="19"/>
        <v>0</v>
      </c>
      <c r="AZ26" s="55" t="e">
        <f t="shared" si="20"/>
        <v>#REF!</v>
      </c>
      <c r="BA26" s="55" t="e">
        <f t="shared" si="21"/>
        <v>#REF!</v>
      </c>
      <c r="BB26" s="55" t="e">
        <f t="shared" si="22"/>
        <v>#REF!</v>
      </c>
      <c r="BC26" s="55">
        <f t="shared" si="23"/>
        <v>0</v>
      </c>
      <c r="BD26" s="51">
        <f t="shared" si="24"/>
        <v>0</v>
      </c>
    </row>
    <row r="27" spans="2:56" ht="12.75" customHeight="1">
      <c r="B27" s="52" t="s">
        <v>43</v>
      </c>
      <c r="C27" s="53">
        <v>526</v>
      </c>
      <c r="D27" s="54" t="s">
        <v>72</v>
      </c>
      <c r="E27" s="660"/>
      <c r="F27"/>
      <c r="G27"/>
      <c r="H27"/>
      <c r="I27"/>
      <c r="J27" s="36"/>
      <c r="P27" s="68" t="s">
        <v>40</v>
      </c>
      <c r="Q27" s="69">
        <v>523</v>
      </c>
      <c r="R27" s="70" t="s">
        <v>58</v>
      </c>
      <c r="S27" s="22"/>
      <c r="T27" s="102">
        <f t="shared" si="27"/>
        <v>0</v>
      </c>
      <c r="U27" s="22"/>
      <c r="V27" s="102">
        <f t="shared" si="28"/>
        <v>0</v>
      </c>
      <c r="W27" s="22" t="e">
        <f>+#REF!</f>
        <v>#REF!</v>
      </c>
      <c r="X27" s="102" t="e">
        <f t="shared" si="29"/>
        <v>#REF!</v>
      </c>
      <c r="Y27" s="22"/>
      <c r="Z27" s="102">
        <f t="shared" si="30"/>
        <v>0</v>
      </c>
      <c r="AA27" s="22" t="e">
        <f>+#REF!</f>
        <v>#REF!</v>
      </c>
      <c r="AB27" s="102" t="e">
        <f t="shared" si="31"/>
        <v>#REF!</v>
      </c>
      <c r="AC27" s="22">
        <f t="shared" si="32"/>
        <v>0</v>
      </c>
      <c r="AD27" s="55">
        <f t="shared" si="8"/>
        <v>0</v>
      </c>
      <c r="AE27" s="55" t="e">
        <f t="shared" si="9"/>
        <v>#REF!</v>
      </c>
      <c r="AF27" s="55" t="e">
        <f t="shared" si="10"/>
        <v>#REF!</v>
      </c>
      <c r="AG27" s="55" t="e">
        <f t="shared" si="11"/>
        <v>#REF!</v>
      </c>
      <c r="AH27" s="55">
        <f t="shared" si="12"/>
        <v>0</v>
      </c>
      <c r="AI27" s="51">
        <f t="shared" si="13"/>
        <v>0</v>
      </c>
      <c r="AK27" s="68" t="s">
        <v>40</v>
      </c>
      <c r="AL27" s="69">
        <v>523</v>
      </c>
      <c r="AM27" s="70" t="s">
        <v>58</v>
      </c>
      <c r="AN27" s="22"/>
      <c r="AO27" s="102">
        <f t="shared" si="33"/>
        <v>0</v>
      </c>
      <c r="AP27" s="22"/>
      <c r="AQ27" s="102">
        <f t="shared" si="34"/>
        <v>0</v>
      </c>
      <c r="AR27" s="22" t="e">
        <f>#REF!+#REF!</f>
        <v>#REF!</v>
      </c>
      <c r="AS27" s="102" t="e">
        <f t="shared" si="35"/>
        <v>#REF!</v>
      </c>
      <c r="AT27" s="22"/>
      <c r="AU27" s="102">
        <f t="shared" si="36"/>
        <v>0</v>
      </c>
      <c r="AV27" s="22" t="e">
        <f>#REF!+#REF!</f>
        <v>#REF!</v>
      </c>
      <c r="AW27" s="102" t="e">
        <f t="shared" si="37"/>
        <v>#REF!</v>
      </c>
      <c r="AX27" s="22" t="e">
        <f>+#REF!+E27</f>
        <v>#REF!</v>
      </c>
      <c r="AY27" s="55">
        <f t="shared" si="19"/>
        <v>0</v>
      </c>
      <c r="AZ27" s="55" t="e">
        <f t="shared" si="20"/>
        <v>#REF!</v>
      </c>
      <c r="BA27" s="55" t="e">
        <f t="shared" si="21"/>
        <v>#REF!</v>
      </c>
      <c r="BB27" s="55" t="e">
        <f t="shared" si="22"/>
        <v>#REF!</v>
      </c>
      <c r="BC27" s="55">
        <f t="shared" si="23"/>
        <v>0</v>
      </c>
      <c r="BD27" s="51">
        <f t="shared" si="24"/>
        <v>0</v>
      </c>
    </row>
    <row r="28" spans="2:56" ht="12.75" customHeight="1">
      <c r="B28" s="52" t="s">
        <v>44</v>
      </c>
      <c r="C28" s="53">
        <v>529</v>
      </c>
      <c r="D28" s="54" t="s">
        <v>61</v>
      </c>
      <c r="E28" s="51">
        <f>SUM(E29:E38)</f>
        <v>0</v>
      </c>
      <c r="F28"/>
      <c r="G28"/>
      <c r="H28"/>
      <c r="I28"/>
      <c r="J28" s="36"/>
      <c r="P28" s="68" t="s">
        <v>41</v>
      </c>
      <c r="Q28" s="69">
        <v>524</v>
      </c>
      <c r="R28" s="70" t="s">
        <v>59</v>
      </c>
      <c r="S28" s="22"/>
      <c r="T28" s="102">
        <f t="shared" si="27"/>
        <v>0</v>
      </c>
      <c r="U28" s="22"/>
      <c r="V28" s="102">
        <f t="shared" si="28"/>
        <v>0</v>
      </c>
      <c r="W28" s="22" t="e">
        <f>+#REF!</f>
        <v>#REF!</v>
      </c>
      <c r="X28" s="102" t="e">
        <f t="shared" si="29"/>
        <v>#REF!</v>
      </c>
      <c r="Y28" s="22"/>
      <c r="Z28" s="102">
        <f t="shared" si="30"/>
        <v>0</v>
      </c>
      <c r="AA28" s="22" t="e">
        <f>+#REF!</f>
        <v>#REF!</v>
      </c>
      <c r="AB28" s="102" t="e">
        <f t="shared" si="31"/>
        <v>#REF!</v>
      </c>
      <c r="AC28" s="22">
        <f t="shared" si="32"/>
        <v>0</v>
      </c>
      <c r="AD28" s="55">
        <f t="shared" si="8"/>
        <v>0</v>
      </c>
      <c r="AE28" s="55" t="e">
        <f t="shared" si="9"/>
        <v>#REF!</v>
      </c>
      <c r="AF28" s="55" t="e">
        <f t="shared" si="10"/>
        <v>#REF!</v>
      </c>
      <c r="AG28" s="55" t="e">
        <f t="shared" si="11"/>
        <v>#REF!</v>
      </c>
      <c r="AH28" s="55">
        <f t="shared" si="12"/>
        <v>0</v>
      </c>
      <c r="AI28" s="51">
        <f t="shared" si="13"/>
        <v>0</v>
      </c>
      <c r="AK28" s="68" t="s">
        <v>41</v>
      </c>
      <c r="AL28" s="69">
        <v>524</v>
      </c>
      <c r="AM28" s="70" t="s">
        <v>59</v>
      </c>
      <c r="AN28" s="22"/>
      <c r="AO28" s="102">
        <f t="shared" si="33"/>
        <v>0</v>
      </c>
      <c r="AP28" s="22"/>
      <c r="AQ28" s="102">
        <f t="shared" si="34"/>
        <v>0</v>
      </c>
      <c r="AR28" s="22" t="e">
        <f>#REF!+#REF!</f>
        <v>#REF!</v>
      </c>
      <c r="AS28" s="102" t="e">
        <f t="shared" si="35"/>
        <v>#REF!</v>
      </c>
      <c r="AT28" s="22"/>
      <c r="AU28" s="102">
        <f t="shared" si="36"/>
        <v>0</v>
      </c>
      <c r="AV28" s="22" t="e">
        <f>#REF!+#REF!</f>
        <v>#REF!</v>
      </c>
      <c r="AW28" s="102" t="e">
        <f t="shared" si="37"/>
        <v>#REF!</v>
      </c>
      <c r="AX28" s="22" t="e">
        <f>+#REF!+E28</f>
        <v>#REF!</v>
      </c>
      <c r="AY28" s="55">
        <f t="shared" si="19"/>
        <v>0</v>
      </c>
      <c r="AZ28" s="55" t="e">
        <f t="shared" si="20"/>
        <v>#REF!</v>
      </c>
      <c r="BA28" s="55" t="e">
        <f t="shared" si="21"/>
        <v>#REF!</v>
      </c>
      <c r="BB28" s="55" t="e">
        <f t="shared" si="22"/>
        <v>#REF!</v>
      </c>
      <c r="BC28" s="55">
        <f t="shared" si="23"/>
        <v>0</v>
      </c>
      <c r="BD28" s="51">
        <f t="shared" si="24"/>
        <v>0</v>
      </c>
    </row>
    <row r="29" spans="2:56" ht="12.75" customHeight="1">
      <c r="B29" s="494" t="s">
        <v>111</v>
      </c>
      <c r="C29" s="53"/>
      <c r="D29" s="54" t="s">
        <v>112</v>
      </c>
      <c r="E29" s="660"/>
      <c r="F29"/>
      <c r="G29"/>
      <c r="H29"/>
      <c r="I29"/>
      <c r="J29" s="36"/>
      <c r="P29" s="68" t="s">
        <v>42</v>
      </c>
      <c r="Q29" s="69">
        <v>525</v>
      </c>
      <c r="R29" s="70" t="s">
        <v>60</v>
      </c>
      <c r="S29" s="22"/>
      <c r="T29" s="102">
        <f t="shared" si="27"/>
        <v>0</v>
      </c>
      <c r="U29" s="22"/>
      <c r="V29" s="102">
        <f t="shared" si="28"/>
        <v>0</v>
      </c>
      <c r="W29" s="22" t="e">
        <f>+#REF!</f>
        <v>#REF!</v>
      </c>
      <c r="X29" s="102" t="e">
        <f t="shared" si="29"/>
        <v>#REF!</v>
      </c>
      <c r="Y29" s="22"/>
      <c r="Z29" s="102">
        <f t="shared" si="30"/>
        <v>0</v>
      </c>
      <c r="AA29" s="22" t="e">
        <f>+#REF!</f>
        <v>#REF!</v>
      </c>
      <c r="AB29" s="102" t="e">
        <f t="shared" si="31"/>
        <v>#REF!</v>
      </c>
      <c r="AC29" s="22">
        <f t="shared" si="32"/>
        <v>0</v>
      </c>
      <c r="AD29" s="55">
        <f t="shared" si="8"/>
        <v>0</v>
      </c>
      <c r="AE29" s="55" t="e">
        <f t="shared" si="9"/>
        <v>#REF!</v>
      </c>
      <c r="AF29" s="55" t="e">
        <f t="shared" si="10"/>
        <v>#REF!</v>
      </c>
      <c r="AG29" s="55" t="e">
        <f t="shared" si="11"/>
        <v>#REF!</v>
      </c>
      <c r="AH29" s="55">
        <f t="shared" si="12"/>
        <v>0</v>
      </c>
      <c r="AI29" s="51">
        <f t="shared" si="13"/>
        <v>0</v>
      </c>
      <c r="AK29" s="68" t="s">
        <v>42</v>
      </c>
      <c r="AL29" s="69">
        <v>525</v>
      </c>
      <c r="AM29" s="70" t="s">
        <v>60</v>
      </c>
      <c r="AN29" s="22"/>
      <c r="AO29" s="102">
        <f t="shared" si="33"/>
        <v>0</v>
      </c>
      <c r="AP29" s="22"/>
      <c r="AQ29" s="102">
        <f t="shared" si="34"/>
        <v>0</v>
      </c>
      <c r="AR29" s="22" t="e">
        <f>#REF!+#REF!</f>
        <v>#REF!</v>
      </c>
      <c r="AS29" s="102" t="e">
        <f t="shared" si="35"/>
        <v>#REF!</v>
      </c>
      <c r="AT29" s="22"/>
      <c r="AU29" s="102">
        <f t="shared" si="36"/>
        <v>0</v>
      </c>
      <c r="AV29" s="22" t="e">
        <f>#REF!+#REF!</f>
        <v>#REF!</v>
      </c>
      <c r="AW29" s="102" t="e">
        <f t="shared" si="37"/>
        <v>#REF!</v>
      </c>
      <c r="AX29" s="22" t="e">
        <f>+#REF!+E29</f>
        <v>#REF!</v>
      </c>
      <c r="AY29" s="55">
        <f t="shared" si="19"/>
        <v>0</v>
      </c>
      <c r="AZ29" s="55" t="e">
        <f t="shared" si="20"/>
        <v>#REF!</v>
      </c>
      <c r="BA29" s="55" t="e">
        <f t="shared" si="21"/>
        <v>#REF!</v>
      </c>
      <c r="BB29" s="55" t="e">
        <f t="shared" si="22"/>
        <v>#REF!</v>
      </c>
      <c r="BC29" s="55">
        <f t="shared" si="23"/>
        <v>0</v>
      </c>
      <c r="BD29" s="51">
        <f t="shared" si="24"/>
        <v>0</v>
      </c>
    </row>
    <row r="30" spans="2:56" ht="12.75" customHeight="1">
      <c r="B30" s="494" t="s">
        <v>113</v>
      </c>
      <c r="C30" s="53"/>
      <c r="D30" s="54" t="s">
        <v>114</v>
      </c>
      <c r="E30" s="660"/>
      <c r="F30"/>
      <c r="G30"/>
      <c r="H30"/>
      <c r="I30"/>
      <c r="J30" s="36"/>
      <c r="P30" s="68" t="s">
        <v>43</v>
      </c>
      <c r="Q30" s="69">
        <v>526</v>
      </c>
      <c r="R30" s="70" t="s">
        <v>72</v>
      </c>
      <c r="S30" s="22"/>
      <c r="T30" s="102">
        <f t="shared" si="27"/>
        <v>0</v>
      </c>
      <c r="U30" s="22"/>
      <c r="V30" s="102">
        <f t="shared" si="28"/>
        <v>0</v>
      </c>
      <c r="W30" s="22" t="e">
        <f>+#REF!</f>
        <v>#REF!</v>
      </c>
      <c r="X30" s="102" t="e">
        <f t="shared" si="29"/>
        <v>#REF!</v>
      </c>
      <c r="Y30" s="22"/>
      <c r="Z30" s="102">
        <f t="shared" si="30"/>
        <v>0</v>
      </c>
      <c r="AA30" s="22" t="e">
        <f>+#REF!</f>
        <v>#REF!</v>
      </c>
      <c r="AB30" s="102" t="e">
        <f t="shared" si="31"/>
        <v>#REF!</v>
      </c>
      <c r="AC30" s="22">
        <f t="shared" si="32"/>
        <v>0</v>
      </c>
      <c r="AD30" s="55">
        <f t="shared" si="8"/>
        <v>0</v>
      </c>
      <c r="AE30" s="55" t="e">
        <f t="shared" si="9"/>
        <v>#REF!</v>
      </c>
      <c r="AF30" s="55" t="e">
        <f t="shared" si="10"/>
        <v>#REF!</v>
      </c>
      <c r="AG30" s="55" t="e">
        <f t="shared" si="11"/>
        <v>#REF!</v>
      </c>
      <c r="AH30" s="55">
        <f t="shared" si="12"/>
        <v>0</v>
      </c>
      <c r="AI30" s="51">
        <f t="shared" si="13"/>
        <v>0</v>
      </c>
      <c r="AK30" s="68" t="s">
        <v>43</v>
      </c>
      <c r="AL30" s="69">
        <v>526</v>
      </c>
      <c r="AM30" s="70" t="s">
        <v>72</v>
      </c>
      <c r="AN30" s="22"/>
      <c r="AO30" s="102">
        <f t="shared" si="33"/>
        <v>0</v>
      </c>
      <c r="AP30" s="22"/>
      <c r="AQ30" s="102">
        <f t="shared" si="34"/>
        <v>0</v>
      </c>
      <c r="AR30" s="22" t="e">
        <f>#REF!+#REF!</f>
        <v>#REF!</v>
      </c>
      <c r="AS30" s="102" t="e">
        <f t="shared" si="35"/>
        <v>#REF!</v>
      </c>
      <c r="AT30" s="22"/>
      <c r="AU30" s="102">
        <f t="shared" si="36"/>
        <v>0</v>
      </c>
      <c r="AV30" s="22" t="e">
        <f>#REF!+#REF!</f>
        <v>#REF!</v>
      </c>
      <c r="AW30" s="102" t="e">
        <f t="shared" si="37"/>
        <v>#REF!</v>
      </c>
      <c r="AX30" s="22" t="e">
        <f>+#REF!+E30</f>
        <v>#REF!</v>
      </c>
      <c r="AY30" s="55">
        <f t="shared" si="19"/>
        <v>0</v>
      </c>
      <c r="AZ30" s="55" t="e">
        <f t="shared" si="20"/>
        <v>#REF!</v>
      </c>
      <c r="BA30" s="55" t="e">
        <f t="shared" si="21"/>
        <v>#REF!</v>
      </c>
      <c r="BB30" s="55" t="e">
        <f t="shared" si="22"/>
        <v>#REF!</v>
      </c>
      <c r="BC30" s="55">
        <f t="shared" si="23"/>
        <v>0</v>
      </c>
      <c r="BD30" s="51">
        <f t="shared" si="24"/>
        <v>0</v>
      </c>
    </row>
    <row r="31" spans="2:56" ht="12.75" customHeight="1">
      <c r="B31" s="494" t="s">
        <v>115</v>
      </c>
      <c r="C31" s="53"/>
      <c r="D31" s="54" t="s">
        <v>116</v>
      </c>
      <c r="E31" s="660"/>
      <c r="F31"/>
      <c r="G31"/>
      <c r="H31"/>
      <c r="I31"/>
      <c r="J31" s="36"/>
      <c r="P31" s="68" t="s">
        <v>44</v>
      </c>
      <c r="Q31" s="69">
        <v>529</v>
      </c>
      <c r="R31" s="70" t="s">
        <v>61</v>
      </c>
      <c r="S31" s="55"/>
      <c r="T31" s="55">
        <f t="shared" si="27"/>
        <v>0</v>
      </c>
      <c r="U31" s="55"/>
      <c r="V31" s="55">
        <f t="shared" si="28"/>
        <v>0</v>
      </c>
      <c r="W31" s="55" t="e">
        <f>+#REF!</f>
        <v>#REF!</v>
      </c>
      <c r="X31" s="55" t="e">
        <f t="shared" si="29"/>
        <v>#REF!</v>
      </c>
      <c r="Y31" s="55"/>
      <c r="Z31" s="55">
        <f t="shared" si="30"/>
        <v>0</v>
      </c>
      <c r="AA31" s="55" t="e">
        <f>+#REF!</f>
        <v>#REF!</v>
      </c>
      <c r="AB31" s="55" t="e">
        <f t="shared" si="31"/>
        <v>#REF!</v>
      </c>
      <c r="AC31" s="55">
        <f t="shared" si="32"/>
        <v>0</v>
      </c>
      <c r="AD31" s="55">
        <f t="shared" si="8"/>
        <v>0</v>
      </c>
      <c r="AE31" s="55" t="e">
        <f t="shared" si="9"/>
        <v>#REF!</v>
      </c>
      <c r="AF31" s="55" t="e">
        <f t="shared" si="10"/>
        <v>#REF!</v>
      </c>
      <c r="AG31" s="55" t="e">
        <f t="shared" si="11"/>
        <v>#REF!</v>
      </c>
      <c r="AH31" s="55">
        <f t="shared" si="12"/>
        <v>0</v>
      </c>
      <c r="AI31" s="51">
        <f t="shared" si="13"/>
        <v>0</v>
      </c>
      <c r="AK31" s="68" t="s">
        <v>44</v>
      </c>
      <c r="AL31" s="69">
        <v>529</v>
      </c>
      <c r="AM31" s="70" t="s">
        <v>61</v>
      </c>
      <c r="AN31" s="55"/>
      <c r="AO31" s="55">
        <f t="shared" si="33"/>
        <v>0</v>
      </c>
      <c r="AP31" s="55"/>
      <c r="AQ31" s="55">
        <f t="shared" si="34"/>
        <v>0</v>
      </c>
      <c r="AR31" s="55" t="e">
        <f>#REF!+#REF!</f>
        <v>#REF!</v>
      </c>
      <c r="AS31" s="55" t="e">
        <f t="shared" si="35"/>
        <v>#REF!</v>
      </c>
      <c r="AT31" s="55"/>
      <c r="AU31" s="55">
        <f t="shared" si="36"/>
        <v>0</v>
      </c>
      <c r="AV31" s="55" t="e">
        <f>#REF!+#REF!</f>
        <v>#REF!</v>
      </c>
      <c r="AW31" s="55" t="e">
        <f t="shared" si="37"/>
        <v>#REF!</v>
      </c>
      <c r="AX31" s="55" t="e">
        <f>+#REF!+E31</f>
        <v>#REF!</v>
      </c>
      <c r="AY31" s="55">
        <f t="shared" si="19"/>
        <v>0</v>
      </c>
      <c r="AZ31" s="55" t="e">
        <f t="shared" si="20"/>
        <v>#REF!</v>
      </c>
      <c r="BA31" s="55" t="e">
        <f t="shared" si="21"/>
        <v>#REF!</v>
      </c>
      <c r="BB31" s="55" t="e">
        <f t="shared" si="22"/>
        <v>#REF!</v>
      </c>
      <c r="BC31" s="55">
        <f t="shared" si="23"/>
        <v>0</v>
      </c>
      <c r="BD31" s="51">
        <f t="shared" si="24"/>
        <v>0</v>
      </c>
    </row>
    <row r="32" spans="2:56" ht="12.75" customHeight="1">
      <c r="B32" s="494" t="s">
        <v>117</v>
      </c>
      <c r="C32" s="53"/>
      <c r="D32" s="54" t="s">
        <v>118</v>
      </c>
      <c r="E32" s="660"/>
      <c r="F32"/>
      <c r="G32"/>
      <c r="H32"/>
      <c r="I32"/>
      <c r="J32" s="36"/>
      <c r="P32" s="68" t="s">
        <v>111</v>
      </c>
      <c r="Q32" s="69"/>
      <c r="R32" s="70" t="s">
        <v>112</v>
      </c>
      <c r="S32" s="22"/>
      <c r="T32" s="102">
        <f t="shared" si="27"/>
        <v>0</v>
      </c>
      <c r="U32" s="22"/>
      <c r="V32" s="102">
        <f t="shared" si="28"/>
        <v>0</v>
      </c>
      <c r="W32" s="22" t="e">
        <f>+#REF!</f>
        <v>#REF!</v>
      </c>
      <c r="X32" s="102" t="e">
        <f t="shared" si="29"/>
        <v>#REF!</v>
      </c>
      <c r="Y32" s="22"/>
      <c r="Z32" s="102">
        <f t="shared" si="30"/>
        <v>0</v>
      </c>
      <c r="AA32" s="22" t="e">
        <f>+#REF!</f>
        <v>#REF!</v>
      </c>
      <c r="AB32" s="102" t="e">
        <f t="shared" si="31"/>
        <v>#REF!</v>
      </c>
      <c r="AC32" s="22">
        <f t="shared" si="32"/>
        <v>0</v>
      </c>
      <c r="AD32" s="55">
        <f t="shared" si="8"/>
        <v>0</v>
      </c>
      <c r="AE32" s="55" t="e">
        <f t="shared" si="9"/>
        <v>#REF!</v>
      </c>
      <c r="AF32" s="55" t="e">
        <f t="shared" si="10"/>
        <v>#REF!</v>
      </c>
      <c r="AG32" s="55" t="e">
        <f t="shared" si="11"/>
        <v>#REF!</v>
      </c>
      <c r="AH32" s="55">
        <f t="shared" si="12"/>
        <v>0</v>
      </c>
      <c r="AI32" s="51">
        <f t="shared" si="13"/>
        <v>0</v>
      </c>
      <c r="AK32" s="68" t="s">
        <v>111</v>
      </c>
      <c r="AL32" s="69"/>
      <c r="AM32" s="70" t="s">
        <v>112</v>
      </c>
      <c r="AN32" s="22"/>
      <c r="AO32" s="102">
        <f t="shared" si="33"/>
        <v>0</v>
      </c>
      <c r="AP32" s="22"/>
      <c r="AQ32" s="102">
        <f t="shared" si="34"/>
        <v>0</v>
      </c>
      <c r="AR32" s="22" t="e">
        <f>#REF!+#REF!</f>
        <v>#REF!</v>
      </c>
      <c r="AS32" s="102" t="e">
        <f t="shared" si="35"/>
        <v>#REF!</v>
      </c>
      <c r="AT32" s="22"/>
      <c r="AU32" s="102">
        <f t="shared" si="36"/>
        <v>0</v>
      </c>
      <c r="AV32" s="22" t="e">
        <f>#REF!+#REF!</f>
        <v>#REF!</v>
      </c>
      <c r="AW32" s="102" t="e">
        <f t="shared" si="37"/>
        <v>#REF!</v>
      </c>
      <c r="AX32" s="22" t="e">
        <f>+#REF!+E32</f>
        <v>#REF!</v>
      </c>
      <c r="AY32" s="55">
        <f t="shared" si="19"/>
        <v>0</v>
      </c>
      <c r="AZ32" s="55" t="e">
        <f t="shared" si="20"/>
        <v>#REF!</v>
      </c>
      <c r="BA32" s="55" t="e">
        <f t="shared" si="21"/>
        <v>#REF!</v>
      </c>
      <c r="BB32" s="55" t="e">
        <f t="shared" si="22"/>
        <v>#REF!</v>
      </c>
      <c r="BC32" s="55">
        <f t="shared" si="23"/>
        <v>0</v>
      </c>
      <c r="BD32" s="51">
        <f t="shared" si="24"/>
        <v>0</v>
      </c>
    </row>
    <row r="33" spans="2:56" ht="12.75" customHeight="1">
      <c r="B33" s="494" t="s">
        <v>119</v>
      </c>
      <c r="C33" s="53"/>
      <c r="D33" s="54" t="s">
        <v>120</v>
      </c>
      <c r="E33" s="660"/>
      <c r="F33"/>
      <c r="G33"/>
      <c r="H33"/>
      <c r="I33"/>
      <c r="J33" s="36"/>
      <c r="P33" s="68" t="s">
        <v>113</v>
      </c>
      <c r="Q33" s="69"/>
      <c r="R33" s="70" t="s">
        <v>114</v>
      </c>
      <c r="S33" s="22"/>
      <c r="T33" s="102">
        <f t="shared" si="27"/>
        <v>0</v>
      </c>
      <c r="U33" s="22"/>
      <c r="V33" s="102">
        <f t="shared" si="28"/>
        <v>0</v>
      </c>
      <c r="W33" s="22" t="e">
        <f>+#REF!</f>
        <v>#REF!</v>
      </c>
      <c r="X33" s="102" t="e">
        <f t="shared" si="29"/>
        <v>#REF!</v>
      </c>
      <c r="Y33" s="22"/>
      <c r="Z33" s="102">
        <f t="shared" si="30"/>
        <v>0</v>
      </c>
      <c r="AA33" s="22" t="e">
        <f>+#REF!</f>
        <v>#REF!</v>
      </c>
      <c r="AB33" s="102" t="e">
        <f t="shared" si="31"/>
        <v>#REF!</v>
      </c>
      <c r="AC33" s="22">
        <f t="shared" si="32"/>
        <v>0</v>
      </c>
      <c r="AD33" s="55">
        <f t="shared" si="8"/>
        <v>0</v>
      </c>
      <c r="AE33" s="55" t="e">
        <f t="shared" si="9"/>
        <v>#REF!</v>
      </c>
      <c r="AF33" s="55" t="e">
        <f t="shared" si="10"/>
        <v>#REF!</v>
      </c>
      <c r="AG33" s="55" t="e">
        <f t="shared" si="11"/>
        <v>#REF!</v>
      </c>
      <c r="AH33" s="55">
        <f t="shared" si="12"/>
        <v>0</v>
      </c>
      <c r="AI33" s="51">
        <f t="shared" si="13"/>
        <v>0</v>
      </c>
      <c r="AK33" s="68" t="s">
        <v>113</v>
      </c>
      <c r="AL33" s="69"/>
      <c r="AM33" s="70" t="s">
        <v>114</v>
      </c>
      <c r="AN33" s="22"/>
      <c r="AO33" s="102">
        <f t="shared" si="33"/>
        <v>0</v>
      </c>
      <c r="AP33" s="22"/>
      <c r="AQ33" s="102">
        <f t="shared" si="34"/>
        <v>0</v>
      </c>
      <c r="AR33" s="22" t="e">
        <f>#REF!+#REF!</f>
        <v>#REF!</v>
      </c>
      <c r="AS33" s="102" t="e">
        <f t="shared" si="35"/>
        <v>#REF!</v>
      </c>
      <c r="AT33" s="22"/>
      <c r="AU33" s="102">
        <f t="shared" si="36"/>
        <v>0</v>
      </c>
      <c r="AV33" s="22" t="e">
        <f>#REF!+#REF!</f>
        <v>#REF!</v>
      </c>
      <c r="AW33" s="102" t="e">
        <f t="shared" si="37"/>
        <v>#REF!</v>
      </c>
      <c r="AX33" s="22" t="e">
        <f>+#REF!+E33</f>
        <v>#REF!</v>
      </c>
      <c r="AY33" s="55">
        <f t="shared" si="19"/>
        <v>0</v>
      </c>
      <c r="AZ33" s="55" t="e">
        <f t="shared" si="20"/>
        <v>#REF!</v>
      </c>
      <c r="BA33" s="55" t="e">
        <f t="shared" si="21"/>
        <v>#REF!</v>
      </c>
      <c r="BB33" s="55" t="e">
        <f t="shared" si="22"/>
        <v>#REF!</v>
      </c>
      <c r="BC33" s="55">
        <f t="shared" si="23"/>
        <v>0</v>
      </c>
      <c r="BD33" s="51">
        <f t="shared" si="24"/>
        <v>0</v>
      </c>
    </row>
    <row r="34" spans="2:56" ht="12.75" customHeight="1">
      <c r="B34" s="494" t="s">
        <v>121</v>
      </c>
      <c r="C34" s="53"/>
      <c r="D34" s="54" t="s">
        <v>122</v>
      </c>
      <c r="E34" s="660"/>
      <c r="F34"/>
      <c r="G34"/>
      <c r="H34"/>
      <c r="I34"/>
      <c r="J34" s="36"/>
      <c r="P34" s="68" t="s">
        <v>115</v>
      </c>
      <c r="Q34" s="69"/>
      <c r="R34" s="70" t="s">
        <v>116</v>
      </c>
      <c r="S34" s="22"/>
      <c r="T34" s="102">
        <f t="shared" si="27"/>
        <v>0</v>
      </c>
      <c r="U34" s="22"/>
      <c r="V34" s="102">
        <f t="shared" si="28"/>
        <v>0</v>
      </c>
      <c r="W34" s="22" t="e">
        <f>+#REF!</f>
        <v>#REF!</v>
      </c>
      <c r="X34" s="102" t="e">
        <f t="shared" si="29"/>
        <v>#REF!</v>
      </c>
      <c r="Y34" s="22"/>
      <c r="Z34" s="102">
        <f t="shared" si="30"/>
        <v>0</v>
      </c>
      <c r="AA34" s="22" t="e">
        <f>+#REF!</f>
        <v>#REF!</v>
      </c>
      <c r="AB34" s="102" t="e">
        <f t="shared" si="31"/>
        <v>#REF!</v>
      </c>
      <c r="AC34" s="22">
        <f t="shared" si="32"/>
        <v>0</v>
      </c>
      <c r="AD34" s="55">
        <f t="shared" si="8"/>
        <v>0</v>
      </c>
      <c r="AE34" s="55" t="e">
        <f t="shared" si="9"/>
        <v>#REF!</v>
      </c>
      <c r="AF34" s="55" t="e">
        <f t="shared" si="10"/>
        <v>#REF!</v>
      </c>
      <c r="AG34" s="55" t="e">
        <f t="shared" si="11"/>
        <v>#REF!</v>
      </c>
      <c r="AH34" s="55">
        <f t="shared" si="12"/>
        <v>0</v>
      </c>
      <c r="AI34" s="51">
        <f t="shared" si="13"/>
        <v>0</v>
      </c>
      <c r="AK34" s="68" t="s">
        <v>115</v>
      </c>
      <c r="AL34" s="69"/>
      <c r="AM34" s="70" t="s">
        <v>116</v>
      </c>
      <c r="AN34" s="22"/>
      <c r="AO34" s="102">
        <f t="shared" si="33"/>
        <v>0</v>
      </c>
      <c r="AP34" s="22"/>
      <c r="AQ34" s="102">
        <f t="shared" si="34"/>
        <v>0</v>
      </c>
      <c r="AR34" s="22" t="e">
        <f>#REF!+#REF!</f>
        <v>#REF!</v>
      </c>
      <c r="AS34" s="102" t="e">
        <f t="shared" si="35"/>
        <v>#REF!</v>
      </c>
      <c r="AT34" s="22"/>
      <c r="AU34" s="102">
        <f t="shared" si="36"/>
        <v>0</v>
      </c>
      <c r="AV34" s="22" t="e">
        <f>#REF!+#REF!</f>
        <v>#REF!</v>
      </c>
      <c r="AW34" s="102" t="e">
        <f t="shared" si="37"/>
        <v>#REF!</v>
      </c>
      <c r="AX34" s="22" t="e">
        <f>+#REF!+E34</f>
        <v>#REF!</v>
      </c>
      <c r="AY34" s="55">
        <f t="shared" si="19"/>
        <v>0</v>
      </c>
      <c r="AZ34" s="55" t="e">
        <f t="shared" si="20"/>
        <v>#REF!</v>
      </c>
      <c r="BA34" s="55" t="e">
        <f t="shared" si="21"/>
        <v>#REF!</v>
      </c>
      <c r="BB34" s="55" t="e">
        <f t="shared" si="22"/>
        <v>#REF!</v>
      </c>
      <c r="BC34" s="55">
        <f t="shared" si="23"/>
        <v>0</v>
      </c>
      <c r="BD34" s="51">
        <f t="shared" si="24"/>
        <v>0</v>
      </c>
    </row>
    <row r="35" spans="2:56" ht="12.75" customHeight="1">
      <c r="B35" s="494" t="s">
        <v>123</v>
      </c>
      <c r="C35" s="53"/>
      <c r="D35" s="54" t="s">
        <v>124</v>
      </c>
      <c r="E35" s="660"/>
      <c r="F35"/>
      <c r="G35"/>
      <c r="H35"/>
      <c r="I35"/>
      <c r="J35" s="36"/>
      <c r="P35" s="68" t="s">
        <v>117</v>
      </c>
      <c r="Q35" s="69"/>
      <c r="R35" s="70" t="s">
        <v>118</v>
      </c>
      <c r="S35" s="22"/>
      <c r="T35" s="102">
        <f t="shared" si="27"/>
        <v>0</v>
      </c>
      <c r="U35" s="22"/>
      <c r="V35" s="102">
        <f t="shared" si="28"/>
        <v>0</v>
      </c>
      <c r="W35" s="22" t="e">
        <f>+#REF!</f>
        <v>#REF!</v>
      </c>
      <c r="X35" s="102" t="e">
        <f t="shared" si="29"/>
        <v>#REF!</v>
      </c>
      <c r="Y35" s="22"/>
      <c r="Z35" s="102">
        <f t="shared" si="30"/>
        <v>0</v>
      </c>
      <c r="AA35" s="22" t="e">
        <f>+#REF!</f>
        <v>#REF!</v>
      </c>
      <c r="AB35" s="102" t="e">
        <f t="shared" si="31"/>
        <v>#REF!</v>
      </c>
      <c r="AC35" s="22">
        <f t="shared" si="32"/>
        <v>0</v>
      </c>
      <c r="AD35" s="55">
        <f t="shared" si="8"/>
        <v>0</v>
      </c>
      <c r="AE35" s="55" t="e">
        <f t="shared" si="9"/>
        <v>#REF!</v>
      </c>
      <c r="AF35" s="55" t="e">
        <f t="shared" si="10"/>
        <v>#REF!</v>
      </c>
      <c r="AG35" s="55" t="e">
        <f t="shared" si="11"/>
        <v>#REF!</v>
      </c>
      <c r="AH35" s="55">
        <f t="shared" si="12"/>
        <v>0</v>
      </c>
      <c r="AI35" s="51">
        <f t="shared" si="13"/>
        <v>0</v>
      </c>
      <c r="AK35" s="68" t="s">
        <v>117</v>
      </c>
      <c r="AL35" s="69"/>
      <c r="AM35" s="70" t="s">
        <v>118</v>
      </c>
      <c r="AN35" s="22"/>
      <c r="AO35" s="102">
        <f t="shared" si="33"/>
        <v>0</v>
      </c>
      <c r="AP35" s="22"/>
      <c r="AQ35" s="102">
        <f t="shared" si="34"/>
        <v>0</v>
      </c>
      <c r="AR35" s="22" t="e">
        <f>#REF!+#REF!</f>
        <v>#REF!</v>
      </c>
      <c r="AS35" s="102" t="e">
        <f t="shared" si="35"/>
        <v>#REF!</v>
      </c>
      <c r="AT35" s="22"/>
      <c r="AU35" s="102">
        <f t="shared" si="36"/>
        <v>0</v>
      </c>
      <c r="AV35" s="22" t="e">
        <f>#REF!+#REF!</f>
        <v>#REF!</v>
      </c>
      <c r="AW35" s="102" t="e">
        <f t="shared" si="37"/>
        <v>#REF!</v>
      </c>
      <c r="AX35" s="22" t="e">
        <f>+#REF!+E35</f>
        <v>#REF!</v>
      </c>
      <c r="AY35" s="55">
        <f t="shared" si="19"/>
        <v>0</v>
      </c>
      <c r="AZ35" s="55" t="e">
        <f t="shared" si="20"/>
        <v>#REF!</v>
      </c>
      <c r="BA35" s="55" t="e">
        <f t="shared" si="21"/>
        <v>#REF!</v>
      </c>
      <c r="BB35" s="55" t="e">
        <f t="shared" si="22"/>
        <v>#REF!</v>
      </c>
      <c r="BC35" s="55">
        <f t="shared" si="23"/>
        <v>0</v>
      </c>
      <c r="BD35" s="51">
        <f t="shared" si="24"/>
        <v>0</v>
      </c>
    </row>
    <row r="36" spans="2:56" ht="12.75" customHeight="1">
      <c r="B36" s="494" t="s">
        <v>125</v>
      </c>
      <c r="C36" s="53"/>
      <c r="D36" s="54" t="s">
        <v>126</v>
      </c>
      <c r="E36" s="660"/>
      <c r="F36"/>
      <c r="G36"/>
      <c r="H36"/>
      <c r="I36"/>
      <c r="J36" s="36"/>
      <c r="P36" s="68" t="s">
        <v>119</v>
      </c>
      <c r="Q36" s="69"/>
      <c r="R36" s="70" t="s">
        <v>120</v>
      </c>
      <c r="S36" s="22"/>
      <c r="T36" s="102">
        <f t="shared" si="27"/>
        <v>0</v>
      </c>
      <c r="U36" s="22"/>
      <c r="V36" s="102">
        <f t="shared" si="28"/>
        <v>0</v>
      </c>
      <c r="W36" s="22" t="e">
        <f>+#REF!</f>
        <v>#REF!</v>
      </c>
      <c r="X36" s="102" t="e">
        <f t="shared" si="29"/>
        <v>#REF!</v>
      </c>
      <c r="Y36" s="22"/>
      <c r="Z36" s="102">
        <f t="shared" si="30"/>
        <v>0</v>
      </c>
      <c r="AA36" s="22" t="e">
        <f>+#REF!</f>
        <v>#REF!</v>
      </c>
      <c r="AB36" s="102" t="e">
        <f t="shared" si="31"/>
        <v>#REF!</v>
      </c>
      <c r="AC36" s="22">
        <f t="shared" si="32"/>
        <v>0</v>
      </c>
      <c r="AD36" s="55">
        <f t="shared" si="8"/>
        <v>0</v>
      </c>
      <c r="AE36" s="55" t="e">
        <f t="shared" si="9"/>
        <v>#REF!</v>
      </c>
      <c r="AF36" s="55" t="e">
        <f t="shared" si="10"/>
        <v>#REF!</v>
      </c>
      <c r="AG36" s="55" t="e">
        <f t="shared" si="11"/>
        <v>#REF!</v>
      </c>
      <c r="AH36" s="55">
        <f t="shared" si="12"/>
        <v>0</v>
      </c>
      <c r="AI36" s="51">
        <f t="shared" si="13"/>
        <v>0</v>
      </c>
      <c r="AK36" s="68" t="s">
        <v>119</v>
      </c>
      <c r="AL36" s="69"/>
      <c r="AM36" s="70" t="s">
        <v>120</v>
      </c>
      <c r="AN36" s="22"/>
      <c r="AO36" s="102">
        <f t="shared" si="33"/>
        <v>0</v>
      </c>
      <c r="AP36" s="22"/>
      <c r="AQ36" s="102">
        <f t="shared" si="34"/>
        <v>0</v>
      </c>
      <c r="AR36" s="22" t="e">
        <f>#REF!+#REF!</f>
        <v>#REF!</v>
      </c>
      <c r="AS36" s="102" t="e">
        <f t="shared" si="35"/>
        <v>#REF!</v>
      </c>
      <c r="AT36" s="22"/>
      <c r="AU36" s="102">
        <f t="shared" si="36"/>
        <v>0</v>
      </c>
      <c r="AV36" s="22" t="e">
        <f>#REF!+#REF!</f>
        <v>#REF!</v>
      </c>
      <c r="AW36" s="102" t="e">
        <f t="shared" si="37"/>
        <v>#REF!</v>
      </c>
      <c r="AX36" s="22" t="e">
        <f>+#REF!+E36</f>
        <v>#REF!</v>
      </c>
      <c r="AY36" s="55">
        <f t="shared" si="19"/>
        <v>0</v>
      </c>
      <c r="AZ36" s="55" t="e">
        <f t="shared" si="20"/>
        <v>#REF!</v>
      </c>
      <c r="BA36" s="55" t="e">
        <f t="shared" si="21"/>
        <v>#REF!</v>
      </c>
      <c r="BB36" s="55" t="e">
        <f t="shared" si="22"/>
        <v>#REF!</v>
      </c>
      <c r="BC36" s="55">
        <f t="shared" si="23"/>
        <v>0</v>
      </c>
      <c r="BD36" s="51">
        <f t="shared" si="24"/>
        <v>0</v>
      </c>
    </row>
    <row r="37" spans="2:56" ht="12.75" customHeight="1">
      <c r="B37" s="494" t="s">
        <v>127</v>
      </c>
      <c r="C37" s="53"/>
      <c r="D37" s="54" t="s">
        <v>128</v>
      </c>
      <c r="E37" s="660"/>
      <c r="F37"/>
      <c r="G37"/>
      <c r="H37"/>
      <c r="I37"/>
      <c r="J37" s="36"/>
      <c r="P37" s="68" t="s">
        <v>121</v>
      </c>
      <c r="Q37" s="69"/>
      <c r="R37" s="70" t="s">
        <v>122</v>
      </c>
      <c r="S37" s="22"/>
      <c r="T37" s="102">
        <f t="shared" si="27"/>
        <v>0</v>
      </c>
      <c r="U37" s="22"/>
      <c r="V37" s="102">
        <f t="shared" si="28"/>
        <v>0</v>
      </c>
      <c r="W37" s="22" t="e">
        <f>+#REF!</f>
        <v>#REF!</v>
      </c>
      <c r="X37" s="102" t="e">
        <f t="shared" si="29"/>
        <v>#REF!</v>
      </c>
      <c r="Y37" s="22"/>
      <c r="Z37" s="102">
        <f t="shared" si="30"/>
        <v>0</v>
      </c>
      <c r="AA37" s="22" t="e">
        <f>+#REF!</f>
        <v>#REF!</v>
      </c>
      <c r="AB37" s="102" t="e">
        <f t="shared" si="31"/>
        <v>#REF!</v>
      </c>
      <c r="AC37" s="22">
        <f t="shared" si="32"/>
        <v>0</v>
      </c>
      <c r="AD37" s="55">
        <f t="shared" si="8"/>
        <v>0</v>
      </c>
      <c r="AE37" s="55" t="e">
        <f t="shared" si="9"/>
        <v>#REF!</v>
      </c>
      <c r="AF37" s="55" t="e">
        <f t="shared" si="10"/>
        <v>#REF!</v>
      </c>
      <c r="AG37" s="55" t="e">
        <f t="shared" si="11"/>
        <v>#REF!</v>
      </c>
      <c r="AH37" s="55">
        <f t="shared" si="12"/>
        <v>0</v>
      </c>
      <c r="AI37" s="51">
        <f t="shared" si="13"/>
        <v>0</v>
      </c>
      <c r="AK37" s="68" t="s">
        <v>121</v>
      </c>
      <c r="AL37" s="69"/>
      <c r="AM37" s="70" t="s">
        <v>122</v>
      </c>
      <c r="AN37" s="22"/>
      <c r="AO37" s="102">
        <f t="shared" si="33"/>
        <v>0</v>
      </c>
      <c r="AP37" s="22"/>
      <c r="AQ37" s="102">
        <f t="shared" si="34"/>
        <v>0</v>
      </c>
      <c r="AR37" s="22" t="e">
        <f>#REF!+#REF!</f>
        <v>#REF!</v>
      </c>
      <c r="AS37" s="102" t="e">
        <f t="shared" si="35"/>
        <v>#REF!</v>
      </c>
      <c r="AT37" s="22"/>
      <c r="AU37" s="102">
        <f t="shared" si="36"/>
        <v>0</v>
      </c>
      <c r="AV37" s="22" t="e">
        <f>#REF!+#REF!</f>
        <v>#REF!</v>
      </c>
      <c r="AW37" s="102" t="e">
        <f t="shared" si="37"/>
        <v>#REF!</v>
      </c>
      <c r="AX37" s="22" t="e">
        <f>+#REF!+E37</f>
        <v>#REF!</v>
      </c>
      <c r="AY37" s="55">
        <f t="shared" si="19"/>
        <v>0</v>
      </c>
      <c r="AZ37" s="55" t="e">
        <f t="shared" si="20"/>
        <v>#REF!</v>
      </c>
      <c r="BA37" s="55" t="e">
        <f t="shared" si="21"/>
        <v>#REF!</v>
      </c>
      <c r="BB37" s="55" t="e">
        <f t="shared" si="22"/>
        <v>#REF!</v>
      </c>
      <c r="BC37" s="55">
        <f t="shared" si="23"/>
        <v>0</v>
      </c>
      <c r="BD37" s="51">
        <f t="shared" si="24"/>
        <v>0</v>
      </c>
    </row>
    <row r="38" spans="2:56" ht="12.75" customHeight="1">
      <c r="B38" s="495" t="s">
        <v>129</v>
      </c>
      <c r="C38" s="63"/>
      <c r="D38" s="66" t="s">
        <v>130</v>
      </c>
      <c r="E38" s="662"/>
      <c r="F38"/>
      <c r="G38"/>
      <c r="H38"/>
      <c r="I38"/>
      <c r="J38" s="36"/>
      <c r="P38" s="68" t="s">
        <v>123</v>
      </c>
      <c r="Q38" s="69"/>
      <c r="R38" s="70" t="s">
        <v>124</v>
      </c>
      <c r="S38" s="22"/>
      <c r="T38" s="102">
        <f t="shared" si="27"/>
        <v>0</v>
      </c>
      <c r="U38" s="22"/>
      <c r="V38" s="102">
        <f t="shared" si="28"/>
        <v>0</v>
      </c>
      <c r="W38" s="22" t="e">
        <f>+#REF!</f>
        <v>#REF!</v>
      </c>
      <c r="X38" s="102" t="e">
        <f t="shared" si="29"/>
        <v>#REF!</v>
      </c>
      <c r="Y38" s="22"/>
      <c r="Z38" s="102">
        <f t="shared" si="30"/>
        <v>0</v>
      </c>
      <c r="AA38" s="22" t="e">
        <f>+#REF!</f>
        <v>#REF!</v>
      </c>
      <c r="AB38" s="102" t="e">
        <f t="shared" si="31"/>
        <v>#REF!</v>
      </c>
      <c r="AC38" s="22">
        <f t="shared" si="32"/>
        <v>0</v>
      </c>
      <c r="AD38" s="55">
        <f t="shared" si="8"/>
        <v>0</v>
      </c>
      <c r="AE38" s="55" t="e">
        <f t="shared" si="9"/>
        <v>#REF!</v>
      </c>
      <c r="AF38" s="55" t="e">
        <f t="shared" si="10"/>
        <v>#REF!</v>
      </c>
      <c r="AG38" s="55" t="e">
        <f t="shared" si="11"/>
        <v>#REF!</v>
      </c>
      <c r="AH38" s="55">
        <f t="shared" si="12"/>
        <v>0</v>
      </c>
      <c r="AI38" s="51">
        <f t="shared" si="13"/>
        <v>0</v>
      </c>
      <c r="AK38" s="68" t="s">
        <v>123</v>
      </c>
      <c r="AL38" s="69"/>
      <c r="AM38" s="70" t="s">
        <v>124</v>
      </c>
      <c r="AN38" s="22"/>
      <c r="AO38" s="102">
        <f t="shared" si="33"/>
        <v>0</v>
      </c>
      <c r="AP38" s="22"/>
      <c r="AQ38" s="102">
        <f t="shared" si="34"/>
        <v>0</v>
      </c>
      <c r="AR38" s="22" t="e">
        <f>#REF!+#REF!</f>
        <v>#REF!</v>
      </c>
      <c r="AS38" s="102" t="e">
        <f t="shared" si="35"/>
        <v>#REF!</v>
      </c>
      <c r="AT38" s="22"/>
      <c r="AU38" s="102">
        <f t="shared" si="36"/>
        <v>0</v>
      </c>
      <c r="AV38" s="22" t="e">
        <f>#REF!+#REF!</f>
        <v>#REF!</v>
      </c>
      <c r="AW38" s="102" t="e">
        <f t="shared" si="37"/>
        <v>#REF!</v>
      </c>
      <c r="AX38" s="22" t="e">
        <f>+#REF!+E38</f>
        <v>#REF!</v>
      </c>
      <c r="AY38" s="55">
        <f t="shared" si="19"/>
        <v>0</v>
      </c>
      <c r="AZ38" s="55" t="e">
        <f t="shared" si="20"/>
        <v>#REF!</v>
      </c>
      <c r="BA38" s="55" t="e">
        <f t="shared" si="21"/>
        <v>#REF!</v>
      </c>
      <c r="BB38" s="55" t="e">
        <f t="shared" si="22"/>
        <v>#REF!</v>
      </c>
      <c r="BC38" s="55">
        <f t="shared" si="23"/>
        <v>0</v>
      </c>
      <c r="BD38" s="51">
        <f t="shared" si="24"/>
        <v>0</v>
      </c>
    </row>
    <row r="39" spans="2:56" ht="12.75" customHeight="1">
      <c r="B39" s="43" t="s">
        <v>2</v>
      </c>
      <c r="C39" s="44">
        <v>53</v>
      </c>
      <c r="D39" s="65" t="s">
        <v>15</v>
      </c>
      <c r="E39" s="38">
        <f>+E40+E41+E44+E45+E48+E49+E50+E51+E52</f>
        <v>0</v>
      </c>
      <c r="F39"/>
      <c r="G39"/>
      <c r="H39"/>
      <c r="I39"/>
      <c r="J39" s="36"/>
      <c r="P39" s="68" t="s">
        <v>125</v>
      </c>
      <c r="Q39" s="69"/>
      <c r="R39" s="70" t="s">
        <v>126</v>
      </c>
      <c r="S39" s="22"/>
      <c r="T39" s="102">
        <f t="shared" si="27"/>
        <v>0</v>
      </c>
      <c r="U39" s="22"/>
      <c r="V39" s="102">
        <f t="shared" si="28"/>
        <v>0</v>
      </c>
      <c r="W39" s="22" t="e">
        <f>+#REF!</f>
        <v>#REF!</v>
      </c>
      <c r="X39" s="102" t="e">
        <f t="shared" si="29"/>
        <v>#REF!</v>
      </c>
      <c r="Y39" s="22"/>
      <c r="Z39" s="102">
        <f t="shared" si="30"/>
        <v>0</v>
      </c>
      <c r="AA39" s="22" t="e">
        <f>+#REF!</f>
        <v>#REF!</v>
      </c>
      <c r="AB39" s="102" t="e">
        <f t="shared" si="31"/>
        <v>#REF!</v>
      </c>
      <c r="AC39" s="22">
        <f t="shared" si="32"/>
        <v>0</v>
      </c>
      <c r="AD39" s="55">
        <f t="shared" si="8"/>
        <v>0</v>
      </c>
      <c r="AE39" s="55" t="e">
        <f t="shared" si="9"/>
        <v>#REF!</v>
      </c>
      <c r="AF39" s="55" t="e">
        <f t="shared" si="10"/>
        <v>#REF!</v>
      </c>
      <c r="AG39" s="55" t="e">
        <f t="shared" si="11"/>
        <v>#REF!</v>
      </c>
      <c r="AH39" s="55">
        <f t="shared" si="12"/>
        <v>0</v>
      </c>
      <c r="AI39" s="51">
        <f t="shared" si="13"/>
        <v>0</v>
      </c>
      <c r="AK39" s="68" t="s">
        <v>125</v>
      </c>
      <c r="AL39" s="69"/>
      <c r="AM39" s="70" t="s">
        <v>126</v>
      </c>
      <c r="AN39" s="22"/>
      <c r="AO39" s="102">
        <f t="shared" si="33"/>
        <v>0</v>
      </c>
      <c r="AP39" s="22"/>
      <c r="AQ39" s="102">
        <f t="shared" si="34"/>
        <v>0</v>
      </c>
      <c r="AR39" s="22" t="e">
        <f>#REF!+#REF!</f>
        <v>#REF!</v>
      </c>
      <c r="AS39" s="102" t="e">
        <f t="shared" si="35"/>
        <v>#REF!</v>
      </c>
      <c r="AT39" s="22"/>
      <c r="AU39" s="102">
        <f t="shared" si="36"/>
        <v>0</v>
      </c>
      <c r="AV39" s="22" t="e">
        <f>#REF!+#REF!</f>
        <v>#REF!</v>
      </c>
      <c r="AW39" s="102" t="e">
        <f t="shared" si="37"/>
        <v>#REF!</v>
      </c>
      <c r="AX39" s="22" t="e">
        <f>+#REF!+E39</f>
        <v>#REF!</v>
      </c>
      <c r="AY39" s="55">
        <f t="shared" si="19"/>
        <v>0</v>
      </c>
      <c r="AZ39" s="55" t="e">
        <f t="shared" si="20"/>
        <v>#REF!</v>
      </c>
      <c r="BA39" s="55" t="e">
        <f t="shared" si="21"/>
        <v>#REF!</v>
      </c>
      <c r="BB39" s="55" t="e">
        <f t="shared" si="22"/>
        <v>#REF!</v>
      </c>
      <c r="BC39" s="55">
        <f t="shared" si="23"/>
        <v>0</v>
      </c>
      <c r="BD39" s="51">
        <f t="shared" si="24"/>
        <v>0</v>
      </c>
    </row>
    <row r="40" spans="2:56" ht="12.75" customHeight="1">
      <c r="B40" s="46" t="s">
        <v>33</v>
      </c>
      <c r="C40" s="47">
        <v>530</v>
      </c>
      <c r="D40" s="48" t="s">
        <v>62</v>
      </c>
      <c r="E40" s="659"/>
      <c r="F40"/>
      <c r="G40"/>
      <c r="H40"/>
      <c r="I40"/>
      <c r="J40" s="36"/>
      <c r="P40" s="68" t="s">
        <v>127</v>
      </c>
      <c r="Q40" s="69"/>
      <c r="R40" s="70" t="s">
        <v>128</v>
      </c>
      <c r="S40" s="22"/>
      <c r="T40" s="102">
        <f t="shared" si="27"/>
        <v>0</v>
      </c>
      <c r="U40" s="22"/>
      <c r="V40" s="102">
        <f t="shared" si="28"/>
        <v>0</v>
      </c>
      <c r="W40" s="22" t="e">
        <f>+#REF!</f>
        <v>#REF!</v>
      </c>
      <c r="X40" s="102" t="e">
        <f t="shared" si="29"/>
        <v>#REF!</v>
      </c>
      <c r="Y40" s="22"/>
      <c r="Z40" s="102">
        <f t="shared" si="30"/>
        <v>0</v>
      </c>
      <c r="AA40" s="22" t="e">
        <f>+#REF!</f>
        <v>#REF!</v>
      </c>
      <c r="AB40" s="102" t="e">
        <f t="shared" si="31"/>
        <v>#REF!</v>
      </c>
      <c r="AC40" s="22">
        <f t="shared" si="32"/>
        <v>0</v>
      </c>
      <c r="AD40" s="55">
        <f t="shared" si="8"/>
        <v>0</v>
      </c>
      <c r="AE40" s="55" t="e">
        <f t="shared" si="9"/>
        <v>#REF!</v>
      </c>
      <c r="AF40" s="55" t="e">
        <f t="shared" si="10"/>
        <v>#REF!</v>
      </c>
      <c r="AG40" s="55" t="e">
        <f t="shared" si="11"/>
        <v>#REF!</v>
      </c>
      <c r="AH40" s="55">
        <f t="shared" si="12"/>
        <v>0</v>
      </c>
      <c r="AI40" s="51">
        <f t="shared" si="13"/>
        <v>0</v>
      </c>
      <c r="AK40" s="68" t="s">
        <v>127</v>
      </c>
      <c r="AL40" s="69"/>
      <c r="AM40" s="70" t="s">
        <v>128</v>
      </c>
      <c r="AN40" s="22"/>
      <c r="AO40" s="102">
        <f t="shared" si="33"/>
        <v>0</v>
      </c>
      <c r="AP40" s="22"/>
      <c r="AQ40" s="102">
        <f t="shared" si="34"/>
        <v>0</v>
      </c>
      <c r="AR40" s="22" t="e">
        <f>#REF!+#REF!</f>
        <v>#REF!</v>
      </c>
      <c r="AS40" s="102" t="e">
        <f t="shared" si="35"/>
        <v>#REF!</v>
      </c>
      <c r="AT40" s="22"/>
      <c r="AU40" s="102">
        <f t="shared" si="36"/>
        <v>0</v>
      </c>
      <c r="AV40" s="22" t="e">
        <f>#REF!+#REF!</f>
        <v>#REF!</v>
      </c>
      <c r="AW40" s="102" t="e">
        <f t="shared" si="37"/>
        <v>#REF!</v>
      </c>
      <c r="AX40" s="22" t="e">
        <f>+#REF!+E40</f>
        <v>#REF!</v>
      </c>
      <c r="AY40" s="55">
        <f t="shared" si="19"/>
        <v>0</v>
      </c>
      <c r="AZ40" s="55" t="e">
        <f t="shared" si="20"/>
        <v>#REF!</v>
      </c>
      <c r="BA40" s="55" t="e">
        <f t="shared" si="21"/>
        <v>#REF!</v>
      </c>
      <c r="BB40" s="55" t="e">
        <f t="shared" si="22"/>
        <v>#REF!</v>
      </c>
      <c r="BC40" s="55">
        <f t="shared" si="23"/>
        <v>0</v>
      </c>
      <c r="BD40" s="51">
        <f t="shared" si="24"/>
        <v>0</v>
      </c>
    </row>
    <row r="41" spans="2:56" ht="12.75" customHeight="1">
      <c r="B41" s="52" t="s">
        <v>34</v>
      </c>
      <c r="C41" s="53">
        <v>531</v>
      </c>
      <c r="D41" s="54" t="s">
        <v>17</v>
      </c>
      <c r="E41" s="51">
        <f>SUM(E42:E43)</f>
        <v>0</v>
      </c>
      <c r="F41"/>
      <c r="G41"/>
      <c r="H41"/>
      <c r="I41"/>
      <c r="J41" s="36"/>
      <c r="P41" s="112" t="s">
        <v>129</v>
      </c>
      <c r="Q41" s="113"/>
      <c r="R41" s="116" t="s">
        <v>130</v>
      </c>
      <c r="S41" s="25"/>
      <c r="T41" s="111">
        <f t="shared" si="27"/>
        <v>0</v>
      </c>
      <c r="U41" s="25"/>
      <c r="V41" s="111">
        <f t="shared" si="28"/>
        <v>0</v>
      </c>
      <c r="W41" s="25" t="e">
        <f>+#REF!</f>
        <v>#REF!</v>
      </c>
      <c r="X41" s="111" t="e">
        <f t="shared" si="29"/>
        <v>#REF!</v>
      </c>
      <c r="Y41" s="25"/>
      <c r="Z41" s="111">
        <f t="shared" si="30"/>
        <v>0</v>
      </c>
      <c r="AA41" s="25" t="e">
        <f>+#REF!</f>
        <v>#REF!</v>
      </c>
      <c r="AB41" s="111" t="e">
        <f t="shared" si="31"/>
        <v>#REF!</v>
      </c>
      <c r="AC41" s="25">
        <f t="shared" si="32"/>
        <v>0</v>
      </c>
      <c r="AD41" s="55">
        <f t="shared" si="8"/>
        <v>0</v>
      </c>
      <c r="AE41" s="55" t="e">
        <f t="shared" si="9"/>
        <v>#REF!</v>
      </c>
      <c r="AF41" s="55" t="e">
        <f t="shared" si="10"/>
        <v>#REF!</v>
      </c>
      <c r="AG41" s="55" t="e">
        <f t="shared" si="11"/>
        <v>#REF!</v>
      </c>
      <c r="AH41" s="55">
        <f t="shared" si="12"/>
        <v>0</v>
      </c>
      <c r="AI41" s="51">
        <f t="shared" si="13"/>
        <v>0</v>
      </c>
      <c r="AK41" s="112" t="s">
        <v>129</v>
      </c>
      <c r="AL41" s="113"/>
      <c r="AM41" s="116" t="s">
        <v>130</v>
      </c>
      <c r="AN41" s="25"/>
      <c r="AO41" s="111">
        <f t="shared" si="33"/>
        <v>0</v>
      </c>
      <c r="AP41" s="25"/>
      <c r="AQ41" s="111">
        <f t="shared" si="34"/>
        <v>0</v>
      </c>
      <c r="AR41" s="25" t="e">
        <f>#REF!+#REF!</f>
        <v>#REF!</v>
      </c>
      <c r="AS41" s="111" t="e">
        <f t="shared" si="35"/>
        <v>#REF!</v>
      </c>
      <c r="AT41" s="25"/>
      <c r="AU41" s="111">
        <f t="shared" si="36"/>
        <v>0</v>
      </c>
      <c r="AV41" s="25" t="e">
        <f>#REF!+#REF!</f>
        <v>#REF!</v>
      </c>
      <c r="AW41" s="111" t="e">
        <f t="shared" si="37"/>
        <v>#REF!</v>
      </c>
      <c r="AX41" s="25" t="e">
        <f>+#REF!+E41</f>
        <v>#REF!</v>
      </c>
      <c r="AY41" s="55">
        <f t="shared" si="19"/>
        <v>0</v>
      </c>
      <c r="AZ41" s="55" t="e">
        <f t="shared" si="20"/>
        <v>#REF!</v>
      </c>
      <c r="BA41" s="55" t="e">
        <f t="shared" si="21"/>
        <v>#REF!</v>
      </c>
      <c r="BB41" s="55" t="e">
        <f t="shared" si="22"/>
        <v>#REF!</v>
      </c>
      <c r="BC41" s="55">
        <f t="shared" si="23"/>
        <v>0</v>
      </c>
      <c r="BD41" s="51">
        <f t="shared" si="24"/>
        <v>0</v>
      </c>
    </row>
    <row r="42" spans="2:56" ht="12.75" customHeight="1">
      <c r="B42" s="494" t="s">
        <v>131</v>
      </c>
      <c r="C42" s="53"/>
      <c r="D42" s="54" t="s">
        <v>132</v>
      </c>
      <c r="E42" s="660"/>
      <c r="F42"/>
      <c r="G42"/>
      <c r="H42"/>
      <c r="I42"/>
      <c r="J42" s="36"/>
      <c r="P42" s="91" t="s">
        <v>2</v>
      </c>
      <c r="Q42" s="92"/>
      <c r="R42" s="115" t="s">
        <v>15</v>
      </c>
      <c r="S42" s="94">
        <f>+S43+S44+S47+S48+S51+S52+S53+S54+S55</f>
        <v>0</v>
      </c>
      <c r="T42" s="94">
        <f aca="true" t="shared" si="38" ref="T42:AC42">+T43+T44+T47+T48+T51+T52+T53+T54+T55</f>
        <v>0</v>
      </c>
      <c r="U42" s="94">
        <f t="shared" si="38"/>
        <v>0</v>
      </c>
      <c r="V42" s="94">
        <f t="shared" si="38"/>
        <v>0</v>
      </c>
      <c r="W42" s="94" t="e">
        <f t="shared" si="38"/>
        <v>#REF!</v>
      </c>
      <c r="X42" s="94" t="e">
        <f t="shared" si="38"/>
        <v>#REF!</v>
      </c>
      <c r="Y42" s="94">
        <f t="shared" si="38"/>
        <v>0</v>
      </c>
      <c r="Z42" s="94">
        <f t="shared" si="38"/>
        <v>0</v>
      </c>
      <c r="AA42" s="94" t="e">
        <f t="shared" si="38"/>
        <v>#REF!</v>
      </c>
      <c r="AB42" s="94" t="e">
        <f t="shared" si="38"/>
        <v>#REF!</v>
      </c>
      <c r="AC42" s="94">
        <f t="shared" si="38"/>
        <v>0</v>
      </c>
      <c r="AD42" s="94">
        <f t="shared" si="8"/>
        <v>0</v>
      </c>
      <c r="AE42" s="94" t="e">
        <f t="shared" si="9"/>
        <v>#REF!</v>
      </c>
      <c r="AF42" s="94" t="e">
        <f t="shared" si="10"/>
        <v>#REF!</v>
      </c>
      <c r="AG42" s="94" t="e">
        <f t="shared" si="11"/>
        <v>#REF!</v>
      </c>
      <c r="AH42" s="94">
        <f t="shared" si="12"/>
        <v>0</v>
      </c>
      <c r="AI42" s="96">
        <f t="shared" si="13"/>
        <v>0</v>
      </c>
      <c r="AK42" s="91" t="s">
        <v>2</v>
      </c>
      <c r="AL42" s="92"/>
      <c r="AM42" s="115" t="s">
        <v>15</v>
      </c>
      <c r="AN42" s="94">
        <f aca="true" t="shared" si="39" ref="AN42:AX42">+AN43+AN44+AN47+AN48+AN51+AN52+AN53+AN54+AN55</f>
        <v>0</v>
      </c>
      <c r="AO42" s="94">
        <f t="shared" si="39"/>
        <v>0</v>
      </c>
      <c r="AP42" s="94">
        <f t="shared" si="39"/>
        <v>0</v>
      </c>
      <c r="AQ42" s="94">
        <f t="shared" si="39"/>
        <v>0</v>
      </c>
      <c r="AR42" s="37" t="e">
        <f t="shared" si="39"/>
        <v>#REF!</v>
      </c>
      <c r="AS42" s="94" t="e">
        <f t="shared" si="39"/>
        <v>#REF!</v>
      </c>
      <c r="AT42" s="94">
        <f t="shared" si="39"/>
        <v>0</v>
      </c>
      <c r="AU42" s="94">
        <f t="shared" si="39"/>
        <v>0</v>
      </c>
      <c r="AV42" s="37" t="e">
        <f t="shared" si="39"/>
        <v>#REF!</v>
      </c>
      <c r="AW42" s="94" t="e">
        <f t="shared" si="39"/>
        <v>#REF!</v>
      </c>
      <c r="AX42" s="37" t="e">
        <f t="shared" si="39"/>
        <v>#REF!</v>
      </c>
      <c r="AY42" s="94">
        <f t="shared" si="19"/>
        <v>0</v>
      </c>
      <c r="AZ42" s="94" t="e">
        <f t="shared" si="20"/>
        <v>#REF!</v>
      </c>
      <c r="BA42" s="94" t="e">
        <f t="shared" si="21"/>
        <v>#REF!</v>
      </c>
      <c r="BB42" s="94" t="e">
        <f t="shared" si="22"/>
        <v>#REF!</v>
      </c>
      <c r="BC42" s="94">
        <f t="shared" si="23"/>
        <v>0</v>
      </c>
      <c r="BD42" s="96">
        <f t="shared" si="24"/>
        <v>0</v>
      </c>
    </row>
    <row r="43" spans="2:56" ht="12.75" customHeight="1">
      <c r="B43" s="494" t="s">
        <v>133</v>
      </c>
      <c r="C43" s="53"/>
      <c r="D43" s="54" t="s">
        <v>134</v>
      </c>
      <c r="E43" s="660"/>
      <c r="F43"/>
      <c r="G43"/>
      <c r="H43"/>
      <c r="I43"/>
      <c r="J43" s="36"/>
      <c r="P43" s="97" t="s">
        <v>33</v>
      </c>
      <c r="Q43" s="98">
        <v>530</v>
      </c>
      <c r="R43" s="99" t="s">
        <v>62</v>
      </c>
      <c r="S43" s="24"/>
      <c r="T43" s="106">
        <f aca="true" t="shared" si="40" ref="T43:T58">+S43*$V$9*$Z$9*$AC$9</f>
        <v>0</v>
      </c>
      <c r="U43" s="24"/>
      <c r="V43" s="106">
        <f aca="true" t="shared" si="41" ref="V43:V58">+U43*$Z$9*$AC$9</f>
        <v>0</v>
      </c>
      <c r="W43" s="24" t="e">
        <f>+#REF!</f>
        <v>#REF!</v>
      </c>
      <c r="X43" s="106" t="e">
        <f aca="true" t="shared" si="42" ref="X43:X58">+W43*$Z$9*$AC$9</f>
        <v>#REF!</v>
      </c>
      <c r="Y43" s="24"/>
      <c r="Z43" s="106">
        <f aca="true" t="shared" si="43" ref="Z43:Z58">+Y43*$AC$9</f>
        <v>0</v>
      </c>
      <c r="AA43" s="24" t="e">
        <f>+#REF!</f>
        <v>#REF!</v>
      </c>
      <c r="AB43" s="106" t="e">
        <f aca="true" t="shared" si="44" ref="AB43:AB58">+AA43*$AC$9</f>
        <v>#REF!</v>
      </c>
      <c r="AC43" s="24">
        <f aca="true" t="shared" si="45" ref="AC43:AC58">+I43</f>
        <v>0</v>
      </c>
      <c r="AD43" s="49">
        <f t="shared" si="8"/>
        <v>0</v>
      </c>
      <c r="AE43" s="49" t="e">
        <f t="shared" si="9"/>
        <v>#REF!</v>
      </c>
      <c r="AF43" s="49" t="e">
        <f t="shared" si="10"/>
        <v>#REF!</v>
      </c>
      <c r="AG43" s="49" t="e">
        <f t="shared" si="11"/>
        <v>#REF!</v>
      </c>
      <c r="AH43" s="49">
        <f t="shared" si="12"/>
        <v>0</v>
      </c>
      <c r="AI43" s="50">
        <f t="shared" si="13"/>
        <v>0</v>
      </c>
      <c r="AK43" s="97" t="s">
        <v>33</v>
      </c>
      <c r="AL43" s="98">
        <v>530</v>
      </c>
      <c r="AM43" s="99" t="s">
        <v>62</v>
      </c>
      <c r="AN43" s="24"/>
      <c r="AO43" s="106">
        <f aca="true" t="shared" si="46" ref="AO43:AO58">+AN43*$AQ$9*$AU$9*$AX$9</f>
        <v>0</v>
      </c>
      <c r="AP43" s="24"/>
      <c r="AQ43" s="106">
        <f aca="true" t="shared" si="47" ref="AQ43:AQ58">+AP43*$AU$9*$AX$9</f>
        <v>0</v>
      </c>
      <c r="AR43" s="24" t="e">
        <f>#REF!+#REF!</f>
        <v>#REF!</v>
      </c>
      <c r="AS43" s="106" t="e">
        <f aca="true" t="shared" si="48" ref="AS43:AS58">+AR43*$AU$9*$AX$9</f>
        <v>#REF!</v>
      </c>
      <c r="AT43" s="24"/>
      <c r="AU43" s="106">
        <f aca="true" t="shared" si="49" ref="AU43:AU58">+AT43*$AX$9</f>
        <v>0</v>
      </c>
      <c r="AV43" s="24" t="e">
        <f>#REF!+#REF!</f>
        <v>#REF!</v>
      </c>
      <c r="AW43" s="106" t="e">
        <f aca="true" t="shared" si="50" ref="AW43:AW58">+AV43*$AX$9</f>
        <v>#REF!</v>
      </c>
      <c r="AX43" s="24" t="e">
        <f>+#REF!+E43</f>
        <v>#REF!</v>
      </c>
      <c r="AY43" s="49">
        <f t="shared" si="19"/>
        <v>0</v>
      </c>
      <c r="AZ43" s="49" t="e">
        <f t="shared" si="20"/>
        <v>#REF!</v>
      </c>
      <c r="BA43" s="49" t="e">
        <f t="shared" si="21"/>
        <v>#REF!</v>
      </c>
      <c r="BB43" s="49" t="e">
        <f t="shared" si="22"/>
        <v>#REF!</v>
      </c>
      <c r="BC43" s="49">
        <f t="shared" si="23"/>
        <v>0</v>
      </c>
      <c r="BD43" s="50">
        <f t="shared" si="24"/>
        <v>0</v>
      </c>
    </row>
    <row r="44" spans="2:56" ht="12.75" customHeight="1">
      <c r="B44" s="52" t="s">
        <v>32</v>
      </c>
      <c r="C44" s="53">
        <v>532</v>
      </c>
      <c r="D44" s="54" t="s">
        <v>16</v>
      </c>
      <c r="E44" s="660"/>
      <c r="F44"/>
      <c r="G44"/>
      <c r="H44"/>
      <c r="I44"/>
      <c r="J44" s="36"/>
      <c r="P44" s="68" t="s">
        <v>34</v>
      </c>
      <c r="Q44" s="69">
        <v>531</v>
      </c>
      <c r="R44" s="70" t="s">
        <v>17</v>
      </c>
      <c r="S44" s="55"/>
      <c r="T44" s="55">
        <f t="shared" si="40"/>
        <v>0</v>
      </c>
      <c r="U44" s="55"/>
      <c r="V44" s="55">
        <f t="shared" si="41"/>
        <v>0</v>
      </c>
      <c r="W44" s="55" t="e">
        <f>+#REF!</f>
        <v>#REF!</v>
      </c>
      <c r="X44" s="55" t="e">
        <f t="shared" si="42"/>
        <v>#REF!</v>
      </c>
      <c r="Y44" s="55"/>
      <c r="Z44" s="55">
        <f t="shared" si="43"/>
        <v>0</v>
      </c>
      <c r="AA44" s="55" t="e">
        <f>+#REF!</f>
        <v>#REF!</v>
      </c>
      <c r="AB44" s="55" t="e">
        <f t="shared" si="44"/>
        <v>#REF!</v>
      </c>
      <c r="AC44" s="55">
        <f t="shared" si="45"/>
        <v>0</v>
      </c>
      <c r="AD44" s="55">
        <f t="shared" si="8"/>
        <v>0</v>
      </c>
      <c r="AE44" s="55" t="e">
        <f t="shared" si="9"/>
        <v>#REF!</v>
      </c>
      <c r="AF44" s="55" t="e">
        <f t="shared" si="10"/>
        <v>#REF!</v>
      </c>
      <c r="AG44" s="55" t="e">
        <f t="shared" si="11"/>
        <v>#REF!</v>
      </c>
      <c r="AH44" s="55">
        <f t="shared" si="12"/>
        <v>0</v>
      </c>
      <c r="AI44" s="51">
        <f t="shared" si="13"/>
        <v>0</v>
      </c>
      <c r="AK44" s="68" t="s">
        <v>34</v>
      </c>
      <c r="AL44" s="69">
        <v>531</v>
      </c>
      <c r="AM44" s="70" t="s">
        <v>17</v>
      </c>
      <c r="AN44" s="55"/>
      <c r="AO44" s="55">
        <f t="shared" si="46"/>
        <v>0</v>
      </c>
      <c r="AP44" s="55"/>
      <c r="AQ44" s="55">
        <f t="shared" si="47"/>
        <v>0</v>
      </c>
      <c r="AR44" s="55" t="e">
        <f>#REF!+#REF!</f>
        <v>#REF!</v>
      </c>
      <c r="AS44" s="55" t="e">
        <f t="shared" si="48"/>
        <v>#REF!</v>
      </c>
      <c r="AT44" s="55"/>
      <c r="AU44" s="55">
        <f t="shared" si="49"/>
        <v>0</v>
      </c>
      <c r="AV44" s="55" t="e">
        <f>#REF!+#REF!</f>
        <v>#REF!</v>
      </c>
      <c r="AW44" s="55" t="e">
        <f t="shared" si="50"/>
        <v>#REF!</v>
      </c>
      <c r="AX44" s="55" t="e">
        <f>+#REF!+E44</f>
        <v>#REF!</v>
      </c>
      <c r="AY44" s="55">
        <f t="shared" si="19"/>
        <v>0</v>
      </c>
      <c r="AZ44" s="55" t="e">
        <f t="shared" si="20"/>
        <v>#REF!</v>
      </c>
      <c r="BA44" s="55" t="e">
        <f t="shared" si="21"/>
        <v>#REF!</v>
      </c>
      <c r="BB44" s="55" t="e">
        <f t="shared" si="22"/>
        <v>#REF!</v>
      </c>
      <c r="BC44" s="55">
        <f t="shared" si="23"/>
        <v>0</v>
      </c>
      <c r="BD44" s="51">
        <f t="shared" si="24"/>
        <v>0</v>
      </c>
    </row>
    <row r="45" spans="2:56" ht="12.75" customHeight="1">
      <c r="B45" s="52" t="s">
        <v>35</v>
      </c>
      <c r="C45" s="53">
        <v>533</v>
      </c>
      <c r="D45" s="54" t="s">
        <v>18</v>
      </c>
      <c r="E45" s="663">
        <f>SUM(E46:E47)</f>
        <v>0</v>
      </c>
      <c r="F45"/>
      <c r="G45"/>
      <c r="H45"/>
      <c r="I45"/>
      <c r="J45" s="36"/>
      <c r="P45" s="68" t="s">
        <v>131</v>
      </c>
      <c r="Q45" s="69"/>
      <c r="R45" s="70" t="s">
        <v>132</v>
      </c>
      <c r="S45" s="22"/>
      <c r="T45" s="102">
        <f t="shared" si="40"/>
        <v>0</v>
      </c>
      <c r="U45" s="22"/>
      <c r="V45" s="102">
        <f t="shared" si="41"/>
        <v>0</v>
      </c>
      <c r="W45" s="22" t="e">
        <f>+#REF!</f>
        <v>#REF!</v>
      </c>
      <c r="X45" s="102" t="e">
        <f t="shared" si="42"/>
        <v>#REF!</v>
      </c>
      <c r="Y45" s="22"/>
      <c r="Z45" s="102">
        <f t="shared" si="43"/>
        <v>0</v>
      </c>
      <c r="AA45" s="22" t="e">
        <f>+#REF!</f>
        <v>#REF!</v>
      </c>
      <c r="AB45" s="102" t="e">
        <f t="shared" si="44"/>
        <v>#REF!</v>
      </c>
      <c r="AC45" s="22">
        <f t="shared" si="45"/>
        <v>0</v>
      </c>
      <c r="AD45" s="55">
        <f t="shared" si="8"/>
        <v>0</v>
      </c>
      <c r="AE45" s="55" t="e">
        <f t="shared" si="9"/>
        <v>#REF!</v>
      </c>
      <c r="AF45" s="55" t="e">
        <f t="shared" si="10"/>
        <v>#REF!</v>
      </c>
      <c r="AG45" s="55" t="e">
        <f t="shared" si="11"/>
        <v>#REF!</v>
      </c>
      <c r="AH45" s="55">
        <f t="shared" si="12"/>
        <v>0</v>
      </c>
      <c r="AI45" s="51">
        <f t="shared" si="13"/>
        <v>0</v>
      </c>
      <c r="AK45" s="68" t="s">
        <v>131</v>
      </c>
      <c r="AL45" s="69"/>
      <c r="AM45" s="70" t="s">
        <v>132</v>
      </c>
      <c r="AN45" s="22"/>
      <c r="AO45" s="102">
        <f t="shared" si="46"/>
        <v>0</v>
      </c>
      <c r="AP45" s="22"/>
      <c r="AQ45" s="102">
        <f t="shared" si="47"/>
        <v>0</v>
      </c>
      <c r="AR45" s="22" t="e">
        <f>#REF!+#REF!</f>
        <v>#REF!</v>
      </c>
      <c r="AS45" s="102" t="e">
        <f t="shared" si="48"/>
        <v>#REF!</v>
      </c>
      <c r="AT45" s="22"/>
      <c r="AU45" s="102">
        <f t="shared" si="49"/>
        <v>0</v>
      </c>
      <c r="AV45" s="22" t="e">
        <f>#REF!+#REF!</f>
        <v>#REF!</v>
      </c>
      <c r="AW45" s="102" t="e">
        <f t="shared" si="50"/>
        <v>#REF!</v>
      </c>
      <c r="AX45" s="22" t="e">
        <f>+#REF!+E45</f>
        <v>#REF!</v>
      </c>
      <c r="AY45" s="55">
        <f t="shared" si="19"/>
        <v>0</v>
      </c>
      <c r="AZ45" s="55" t="e">
        <f t="shared" si="20"/>
        <v>#REF!</v>
      </c>
      <c r="BA45" s="55" t="e">
        <f t="shared" si="21"/>
        <v>#REF!</v>
      </c>
      <c r="BB45" s="55" t="e">
        <f t="shared" si="22"/>
        <v>#REF!</v>
      </c>
      <c r="BC45" s="55">
        <f t="shared" si="23"/>
        <v>0</v>
      </c>
      <c r="BD45" s="51">
        <f t="shared" si="24"/>
        <v>0</v>
      </c>
    </row>
    <row r="46" spans="2:56" ht="12.75" customHeight="1">
      <c r="B46" s="494" t="s">
        <v>250</v>
      </c>
      <c r="C46" s="53"/>
      <c r="D46" s="54" t="s">
        <v>398</v>
      </c>
      <c r="E46" s="660"/>
      <c r="F46"/>
      <c r="G46"/>
      <c r="H46"/>
      <c r="I46"/>
      <c r="J46" s="36"/>
      <c r="P46" s="68" t="s">
        <v>133</v>
      </c>
      <c r="Q46" s="69"/>
      <c r="R46" s="70" t="s">
        <v>134</v>
      </c>
      <c r="S46" s="22"/>
      <c r="T46" s="102">
        <f t="shared" si="40"/>
        <v>0</v>
      </c>
      <c r="U46" s="22"/>
      <c r="V46" s="102">
        <f t="shared" si="41"/>
        <v>0</v>
      </c>
      <c r="W46" s="22" t="e">
        <f>+#REF!</f>
        <v>#REF!</v>
      </c>
      <c r="X46" s="102" t="e">
        <f t="shared" si="42"/>
        <v>#REF!</v>
      </c>
      <c r="Y46" s="22"/>
      <c r="Z46" s="102">
        <f t="shared" si="43"/>
        <v>0</v>
      </c>
      <c r="AA46" s="22" t="e">
        <f>+#REF!</f>
        <v>#REF!</v>
      </c>
      <c r="AB46" s="102" t="e">
        <f t="shared" si="44"/>
        <v>#REF!</v>
      </c>
      <c r="AC46" s="22">
        <f t="shared" si="45"/>
        <v>0</v>
      </c>
      <c r="AD46" s="55">
        <f t="shared" si="8"/>
        <v>0</v>
      </c>
      <c r="AE46" s="55" t="e">
        <f t="shared" si="9"/>
        <v>#REF!</v>
      </c>
      <c r="AF46" s="55" t="e">
        <f t="shared" si="10"/>
        <v>#REF!</v>
      </c>
      <c r="AG46" s="55" t="e">
        <f t="shared" si="11"/>
        <v>#REF!</v>
      </c>
      <c r="AH46" s="55">
        <f t="shared" si="12"/>
        <v>0</v>
      </c>
      <c r="AI46" s="51">
        <f t="shared" si="13"/>
        <v>0</v>
      </c>
      <c r="AK46" s="68" t="s">
        <v>133</v>
      </c>
      <c r="AL46" s="69"/>
      <c r="AM46" s="70" t="s">
        <v>134</v>
      </c>
      <c r="AN46" s="22"/>
      <c r="AO46" s="102">
        <f t="shared" si="46"/>
        <v>0</v>
      </c>
      <c r="AP46" s="22"/>
      <c r="AQ46" s="102">
        <f t="shared" si="47"/>
        <v>0</v>
      </c>
      <c r="AR46" s="22" t="e">
        <f>#REF!+#REF!</f>
        <v>#REF!</v>
      </c>
      <c r="AS46" s="102" t="e">
        <f t="shared" si="48"/>
        <v>#REF!</v>
      </c>
      <c r="AT46" s="22"/>
      <c r="AU46" s="102">
        <f t="shared" si="49"/>
        <v>0</v>
      </c>
      <c r="AV46" s="22" t="e">
        <f>#REF!+#REF!</f>
        <v>#REF!</v>
      </c>
      <c r="AW46" s="102" t="e">
        <f t="shared" si="50"/>
        <v>#REF!</v>
      </c>
      <c r="AX46" s="22" t="e">
        <f>+#REF!+E46</f>
        <v>#REF!</v>
      </c>
      <c r="AY46" s="55">
        <f t="shared" si="19"/>
        <v>0</v>
      </c>
      <c r="AZ46" s="55" t="e">
        <f t="shared" si="20"/>
        <v>#REF!</v>
      </c>
      <c r="BA46" s="55" t="e">
        <f t="shared" si="21"/>
        <v>#REF!</v>
      </c>
      <c r="BB46" s="55" t="e">
        <f t="shared" si="22"/>
        <v>#REF!</v>
      </c>
      <c r="BC46" s="55">
        <f t="shared" si="23"/>
        <v>0</v>
      </c>
      <c r="BD46" s="51">
        <f t="shared" si="24"/>
        <v>0</v>
      </c>
    </row>
    <row r="47" spans="2:56" ht="12.75" customHeight="1">
      <c r="B47" s="494" t="s">
        <v>251</v>
      </c>
      <c r="C47" s="53"/>
      <c r="D47" s="54" t="s">
        <v>399</v>
      </c>
      <c r="E47" s="660"/>
      <c r="F47"/>
      <c r="G47"/>
      <c r="H47"/>
      <c r="I47"/>
      <c r="J47" s="36"/>
      <c r="P47" s="68" t="s">
        <v>32</v>
      </c>
      <c r="Q47" s="69">
        <v>532</v>
      </c>
      <c r="R47" s="70" t="s">
        <v>16</v>
      </c>
      <c r="S47" s="22"/>
      <c r="T47" s="102">
        <f t="shared" si="40"/>
        <v>0</v>
      </c>
      <c r="U47" s="22"/>
      <c r="V47" s="102">
        <f t="shared" si="41"/>
        <v>0</v>
      </c>
      <c r="W47" s="22" t="e">
        <f>+#REF!</f>
        <v>#REF!</v>
      </c>
      <c r="X47" s="102" t="e">
        <f t="shared" si="42"/>
        <v>#REF!</v>
      </c>
      <c r="Y47" s="22"/>
      <c r="Z47" s="102">
        <f t="shared" si="43"/>
        <v>0</v>
      </c>
      <c r="AA47" s="22" t="e">
        <f>+#REF!</f>
        <v>#REF!</v>
      </c>
      <c r="AB47" s="102" t="e">
        <f t="shared" si="44"/>
        <v>#REF!</v>
      </c>
      <c r="AC47" s="22">
        <f t="shared" si="45"/>
        <v>0</v>
      </c>
      <c r="AD47" s="55">
        <f t="shared" si="8"/>
        <v>0</v>
      </c>
      <c r="AE47" s="55" t="e">
        <f t="shared" si="9"/>
        <v>#REF!</v>
      </c>
      <c r="AF47" s="55" t="e">
        <f t="shared" si="10"/>
        <v>#REF!</v>
      </c>
      <c r="AG47" s="55" t="e">
        <f t="shared" si="11"/>
        <v>#REF!</v>
      </c>
      <c r="AH47" s="55">
        <f t="shared" si="12"/>
        <v>0</v>
      </c>
      <c r="AI47" s="51">
        <f t="shared" si="13"/>
        <v>0</v>
      </c>
      <c r="AK47" s="68" t="s">
        <v>32</v>
      </c>
      <c r="AL47" s="69">
        <v>532</v>
      </c>
      <c r="AM47" s="70" t="s">
        <v>16</v>
      </c>
      <c r="AN47" s="22"/>
      <c r="AO47" s="102">
        <f t="shared" si="46"/>
        <v>0</v>
      </c>
      <c r="AP47" s="22"/>
      <c r="AQ47" s="102">
        <f t="shared" si="47"/>
        <v>0</v>
      </c>
      <c r="AR47" s="22" t="e">
        <f>#REF!+#REF!</f>
        <v>#REF!</v>
      </c>
      <c r="AS47" s="102" t="e">
        <f t="shared" si="48"/>
        <v>#REF!</v>
      </c>
      <c r="AT47" s="22"/>
      <c r="AU47" s="102">
        <f t="shared" si="49"/>
        <v>0</v>
      </c>
      <c r="AV47" s="22" t="e">
        <f>#REF!+#REF!</f>
        <v>#REF!</v>
      </c>
      <c r="AW47" s="102" t="e">
        <f t="shared" si="50"/>
        <v>#REF!</v>
      </c>
      <c r="AX47" s="22" t="e">
        <f>+#REF!+E47</f>
        <v>#REF!</v>
      </c>
      <c r="AY47" s="55">
        <f t="shared" si="19"/>
        <v>0</v>
      </c>
      <c r="AZ47" s="55" t="e">
        <f t="shared" si="20"/>
        <v>#REF!</v>
      </c>
      <c r="BA47" s="55" t="e">
        <f t="shared" si="21"/>
        <v>#REF!</v>
      </c>
      <c r="BB47" s="55" t="e">
        <f t="shared" si="22"/>
        <v>#REF!</v>
      </c>
      <c r="BC47" s="55">
        <f t="shared" si="23"/>
        <v>0</v>
      </c>
      <c r="BD47" s="51">
        <f t="shared" si="24"/>
        <v>0</v>
      </c>
    </row>
    <row r="48" spans="2:56" ht="12.75" customHeight="1">
      <c r="B48" s="52" t="s">
        <v>36</v>
      </c>
      <c r="C48" s="53">
        <v>534</v>
      </c>
      <c r="D48" s="54" t="s">
        <v>135</v>
      </c>
      <c r="E48" s="660"/>
      <c r="F48"/>
      <c r="G48"/>
      <c r="H48"/>
      <c r="I48"/>
      <c r="J48" s="36"/>
      <c r="P48" s="68" t="s">
        <v>35</v>
      </c>
      <c r="Q48" s="69">
        <v>533</v>
      </c>
      <c r="R48" s="70" t="s">
        <v>18</v>
      </c>
      <c r="S48" s="22"/>
      <c r="T48" s="102">
        <f t="shared" si="40"/>
        <v>0</v>
      </c>
      <c r="U48" s="22"/>
      <c r="V48" s="102">
        <f t="shared" si="41"/>
        <v>0</v>
      </c>
      <c r="W48" s="22" t="e">
        <f>+#REF!</f>
        <v>#REF!</v>
      </c>
      <c r="X48" s="102" t="e">
        <f t="shared" si="42"/>
        <v>#REF!</v>
      </c>
      <c r="Y48" s="22"/>
      <c r="Z48" s="102">
        <f t="shared" si="43"/>
        <v>0</v>
      </c>
      <c r="AA48" s="22" t="e">
        <f>+#REF!</f>
        <v>#REF!</v>
      </c>
      <c r="AB48" s="102" t="e">
        <f t="shared" si="44"/>
        <v>#REF!</v>
      </c>
      <c r="AC48" s="22">
        <f t="shared" si="45"/>
        <v>0</v>
      </c>
      <c r="AD48" s="55">
        <f t="shared" si="8"/>
        <v>0</v>
      </c>
      <c r="AE48" s="55" t="e">
        <f t="shared" si="9"/>
        <v>#REF!</v>
      </c>
      <c r="AF48" s="55" t="e">
        <f t="shared" si="10"/>
        <v>#REF!</v>
      </c>
      <c r="AG48" s="55" t="e">
        <f t="shared" si="11"/>
        <v>#REF!</v>
      </c>
      <c r="AH48" s="55">
        <f t="shared" si="12"/>
        <v>0</v>
      </c>
      <c r="AI48" s="51">
        <f t="shared" si="13"/>
        <v>0</v>
      </c>
      <c r="AK48" s="68" t="s">
        <v>35</v>
      </c>
      <c r="AL48" s="69">
        <v>533</v>
      </c>
      <c r="AM48" s="70" t="s">
        <v>18</v>
      </c>
      <c r="AN48" s="22"/>
      <c r="AO48" s="102">
        <f t="shared" si="46"/>
        <v>0</v>
      </c>
      <c r="AP48" s="22"/>
      <c r="AQ48" s="102">
        <f t="shared" si="47"/>
        <v>0</v>
      </c>
      <c r="AR48" s="22" t="e">
        <f>#REF!+#REF!</f>
        <v>#REF!</v>
      </c>
      <c r="AS48" s="102" t="e">
        <f t="shared" si="48"/>
        <v>#REF!</v>
      </c>
      <c r="AT48" s="22"/>
      <c r="AU48" s="102">
        <f t="shared" si="49"/>
        <v>0</v>
      </c>
      <c r="AV48" s="22" t="e">
        <f>#REF!+#REF!</f>
        <v>#REF!</v>
      </c>
      <c r="AW48" s="102" t="e">
        <f t="shared" si="50"/>
        <v>#REF!</v>
      </c>
      <c r="AX48" s="22" t="e">
        <f>+#REF!+E48</f>
        <v>#REF!</v>
      </c>
      <c r="AY48" s="55">
        <f t="shared" si="19"/>
        <v>0</v>
      </c>
      <c r="AZ48" s="55" t="e">
        <f t="shared" si="20"/>
        <v>#REF!</v>
      </c>
      <c r="BA48" s="55" t="e">
        <f t="shared" si="21"/>
        <v>#REF!</v>
      </c>
      <c r="BB48" s="55" t="e">
        <f t="shared" si="22"/>
        <v>#REF!</v>
      </c>
      <c r="BC48" s="55">
        <f t="shared" si="23"/>
        <v>0</v>
      </c>
      <c r="BD48" s="51">
        <f t="shared" si="24"/>
        <v>0</v>
      </c>
    </row>
    <row r="49" spans="2:56" ht="12.75" customHeight="1">
      <c r="B49" s="52" t="s">
        <v>45</v>
      </c>
      <c r="C49" s="53">
        <v>535</v>
      </c>
      <c r="D49" s="54" t="s">
        <v>19</v>
      </c>
      <c r="E49" s="660"/>
      <c r="F49"/>
      <c r="G49"/>
      <c r="H49"/>
      <c r="I49"/>
      <c r="J49" s="36"/>
      <c r="P49" s="68"/>
      <c r="Q49" s="69"/>
      <c r="R49" s="70"/>
      <c r="S49" s="22"/>
      <c r="T49" s="102"/>
      <c r="U49" s="22"/>
      <c r="V49" s="102"/>
      <c r="W49" s="22"/>
      <c r="X49" s="102"/>
      <c r="Y49" s="22"/>
      <c r="Z49" s="102"/>
      <c r="AA49" s="22"/>
      <c r="AB49" s="102"/>
      <c r="AC49" s="22"/>
      <c r="AD49" s="55"/>
      <c r="AE49" s="55"/>
      <c r="AF49" s="55"/>
      <c r="AG49" s="55"/>
      <c r="AH49" s="55"/>
      <c r="AI49" s="51"/>
      <c r="AK49" s="68"/>
      <c r="AL49" s="69"/>
      <c r="AM49" s="70"/>
      <c r="AN49" s="22"/>
      <c r="AO49" s="102"/>
      <c r="AP49" s="22"/>
      <c r="AQ49" s="102"/>
      <c r="AR49" s="22"/>
      <c r="AS49" s="102"/>
      <c r="AT49" s="22"/>
      <c r="AU49" s="102"/>
      <c r="AV49" s="22"/>
      <c r="AW49" s="102"/>
      <c r="AX49" s="22"/>
      <c r="AY49" s="55"/>
      <c r="AZ49" s="55"/>
      <c r="BA49" s="55"/>
      <c r="BB49" s="55"/>
      <c r="BC49" s="55"/>
      <c r="BD49" s="51"/>
    </row>
    <row r="50" spans="2:56" ht="12.75" customHeight="1">
      <c r="B50" s="52" t="s">
        <v>46</v>
      </c>
      <c r="C50" s="53">
        <v>536</v>
      </c>
      <c r="D50" s="54" t="s">
        <v>63</v>
      </c>
      <c r="E50" s="660"/>
      <c r="F50"/>
      <c r="G50"/>
      <c r="H50"/>
      <c r="I50"/>
      <c r="J50" s="36"/>
      <c r="P50" s="68"/>
      <c r="Q50" s="69"/>
      <c r="R50" s="70"/>
      <c r="S50" s="22"/>
      <c r="T50" s="102"/>
      <c r="U50" s="22"/>
      <c r="V50" s="102"/>
      <c r="W50" s="22"/>
      <c r="X50" s="102"/>
      <c r="Y50" s="22"/>
      <c r="Z50" s="102"/>
      <c r="AA50" s="22"/>
      <c r="AB50" s="102"/>
      <c r="AC50" s="22"/>
      <c r="AD50" s="55"/>
      <c r="AE50" s="55"/>
      <c r="AF50" s="55"/>
      <c r="AG50" s="55"/>
      <c r="AH50" s="55"/>
      <c r="AI50" s="51"/>
      <c r="AK50" s="68"/>
      <c r="AL50" s="69"/>
      <c r="AM50" s="70"/>
      <c r="AN50" s="22"/>
      <c r="AO50" s="102"/>
      <c r="AP50" s="22"/>
      <c r="AQ50" s="102"/>
      <c r="AR50" s="22"/>
      <c r="AS50" s="102"/>
      <c r="AT50" s="22"/>
      <c r="AU50" s="102"/>
      <c r="AV50" s="22"/>
      <c r="AW50" s="102"/>
      <c r="AX50" s="22"/>
      <c r="AY50" s="55"/>
      <c r="AZ50" s="55"/>
      <c r="BA50" s="55"/>
      <c r="BB50" s="55"/>
      <c r="BC50" s="55"/>
      <c r="BD50" s="51"/>
    </row>
    <row r="51" spans="2:56" ht="12.75" customHeight="1">
      <c r="B51" s="52" t="s">
        <v>136</v>
      </c>
      <c r="C51" s="53">
        <v>537</v>
      </c>
      <c r="D51" s="62" t="s">
        <v>150</v>
      </c>
      <c r="E51" s="660"/>
      <c r="F51"/>
      <c r="G51"/>
      <c r="H51"/>
      <c r="I51"/>
      <c r="J51" s="36"/>
      <c r="P51" s="68" t="s">
        <v>36</v>
      </c>
      <c r="Q51" s="69">
        <v>534</v>
      </c>
      <c r="R51" s="70" t="s">
        <v>135</v>
      </c>
      <c r="S51" s="22"/>
      <c r="T51" s="102">
        <f t="shared" si="40"/>
        <v>0</v>
      </c>
      <c r="U51" s="22"/>
      <c r="V51" s="102">
        <f t="shared" si="41"/>
        <v>0</v>
      </c>
      <c r="W51" s="22" t="e">
        <f>+#REF!</f>
        <v>#REF!</v>
      </c>
      <c r="X51" s="102" t="e">
        <f t="shared" si="42"/>
        <v>#REF!</v>
      </c>
      <c r="Y51" s="22"/>
      <c r="Z51" s="102">
        <f t="shared" si="43"/>
        <v>0</v>
      </c>
      <c r="AA51" s="22" t="e">
        <f>+#REF!</f>
        <v>#REF!</v>
      </c>
      <c r="AB51" s="102" t="e">
        <f t="shared" si="44"/>
        <v>#REF!</v>
      </c>
      <c r="AC51" s="22">
        <f t="shared" si="45"/>
        <v>0</v>
      </c>
      <c r="AD51" s="55">
        <f t="shared" si="8"/>
        <v>0</v>
      </c>
      <c r="AE51" s="55" t="e">
        <f t="shared" si="9"/>
        <v>#REF!</v>
      </c>
      <c r="AF51" s="55" t="e">
        <f t="shared" si="10"/>
        <v>#REF!</v>
      </c>
      <c r="AG51" s="55" t="e">
        <f t="shared" si="11"/>
        <v>#REF!</v>
      </c>
      <c r="AH51" s="55">
        <f t="shared" si="12"/>
        <v>0</v>
      </c>
      <c r="AI51" s="51">
        <f t="shared" si="13"/>
        <v>0</v>
      </c>
      <c r="AK51" s="68" t="s">
        <v>36</v>
      </c>
      <c r="AL51" s="69">
        <v>534</v>
      </c>
      <c r="AM51" s="70" t="s">
        <v>135</v>
      </c>
      <c r="AN51" s="22"/>
      <c r="AO51" s="102">
        <f t="shared" si="46"/>
        <v>0</v>
      </c>
      <c r="AP51" s="22"/>
      <c r="AQ51" s="102">
        <f t="shared" si="47"/>
        <v>0</v>
      </c>
      <c r="AR51" s="22" t="e">
        <f>#REF!+#REF!</f>
        <v>#REF!</v>
      </c>
      <c r="AS51" s="102" t="e">
        <f t="shared" si="48"/>
        <v>#REF!</v>
      </c>
      <c r="AT51" s="22"/>
      <c r="AU51" s="102">
        <f t="shared" si="49"/>
        <v>0</v>
      </c>
      <c r="AV51" s="22" t="e">
        <f>#REF!+#REF!</f>
        <v>#REF!</v>
      </c>
      <c r="AW51" s="102" t="e">
        <f t="shared" si="50"/>
        <v>#REF!</v>
      </c>
      <c r="AX51" s="22" t="e">
        <f>+#REF!+E51</f>
        <v>#REF!</v>
      </c>
      <c r="AY51" s="55">
        <f t="shared" si="19"/>
        <v>0</v>
      </c>
      <c r="AZ51" s="55" t="e">
        <f t="shared" si="20"/>
        <v>#REF!</v>
      </c>
      <c r="BA51" s="55" t="e">
        <f t="shared" si="21"/>
        <v>#REF!</v>
      </c>
      <c r="BB51" s="55" t="e">
        <f t="shared" si="22"/>
        <v>#REF!</v>
      </c>
      <c r="BC51" s="55">
        <f t="shared" si="23"/>
        <v>0</v>
      </c>
      <c r="BD51" s="51">
        <f t="shared" si="24"/>
        <v>0</v>
      </c>
    </row>
    <row r="52" spans="2:56" ht="12.75" customHeight="1">
      <c r="B52" s="52" t="s">
        <v>151</v>
      </c>
      <c r="C52" s="53">
        <v>539</v>
      </c>
      <c r="D52" s="54" t="s">
        <v>64</v>
      </c>
      <c r="E52" s="51">
        <f>SUM(E53:E55)</f>
        <v>0</v>
      </c>
      <c r="F52"/>
      <c r="G52"/>
      <c r="H52"/>
      <c r="I52"/>
      <c r="J52" s="36"/>
      <c r="P52" s="68" t="s">
        <v>45</v>
      </c>
      <c r="Q52" s="69">
        <v>535</v>
      </c>
      <c r="R52" s="70" t="s">
        <v>19</v>
      </c>
      <c r="S52" s="22"/>
      <c r="T52" s="102">
        <f t="shared" si="40"/>
        <v>0</v>
      </c>
      <c r="U52" s="22"/>
      <c r="V52" s="102">
        <f t="shared" si="41"/>
        <v>0</v>
      </c>
      <c r="W52" s="22" t="e">
        <f>+#REF!</f>
        <v>#REF!</v>
      </c>
      <c r="X52" s="102" t="e">
        <f t="shared" si="42"/>
        <v>#REF!</v>
      </c>
      <c r="Y52" s="22"/>
      <c r="Z52" s="102">
        <f t="shared" si="43"/>
        <v>0</v>
      </c>
      <c r="AA52" s="22" t="e">
        <f>+#REF!</f>
        <v>#REF!</v>
      </c>
      <c r="AB52" s="102" t="e">
        <f t="shared" si="44"/>
        <v>#REF!</v>
      </c>
      <c r="AC52" s="22">
        <f t="shared" si="45"/>
        <v>0</v>
      </c>
      <c r="AD52" s="55">
        <f t="shared" si="8"/>
        <v>0</v>
      </c>
      <c r="AE52" s="55" t="e">
        <f t="shared" si="9"/>
        <v>#REF!</v>
      </c>
      <c r="AF52" s="55" t="e">
        <f t="shared" si="10"/>
        <v>#REF!</v>
      </c>
      <c r="AG52" s="55" t="e">
        <f t="shared" si="11"/>
        <v>#REF!</v>
      </c>
      <c r="AH52" s="55">
        <f t="shared" si="12"/>
        <v>0</v>
      </c>
      <c r="AI52" s="51">
        <f t="shared" si="13"/>
        <v>0</v>
      </c>
      <c r="AK52" s="68" t="s">
        <v>45</v>
      </c>
      <c r="AL52" s="69">
        <v>535</v>
      </c>
      <c r="AM52" s="70" t="s">
        <v>19</v>
      </c>
      <c r="AN52" s="22"/>
      <c r="AO52" s="102">
        <f t="shared" si="46"/>
        <v>0</v>
      </c>
      <c r="AP52" s="22"/>
      <c r="AQ52" s="102">
        <f t="shared" si="47"/>
        <v>0</v>
      </c>
      <c r="AR52" s="22" t="e">
        <f>#REF!+#REF!</f>
        <v>#REF!</v>
      </c>
      <c r="AS52" s="102" t="e">
        <f t="shared" si="48"/>
        <v>#REF!</v>
      </c>
      <c r="AT52" s="22"/>
      <c r="AU52" s="102">
        <f t="shared" si="49"/>
        <v>0</v>
      </c>
      <c r="AV52" s="22" t="e">
        <f>#REF!+#REF!</f>
        <v>#REF!</v>
      </c>
      <c r="AW52" s="102" t="e">
        <f t="shared" si="50"/>
        <v>#REF!</v>
      </c>
      <c r="AX52" s="22" t="e">
        <f>+#REF!+E52</f>
        <v>#REF!</v>
      </c>
      <c r="AY52" s="55">
        <f t="shared" si="19"/>
        <v>0</v>
      </c>
      <c r="AZ52" s="55" t="e">
        <f t="shared" si="20"/>
        <v>#REF!</v>
      </c>
      <c r="BA52" s="55" t="e">
        <f t="shared" si="21"/>
        <v>#REF!</v>
      </c>
      <c r="BB52" s="55" t="e">
        <f t="shared" si="22"/>
        <v>#REF!</v>
      </c>
      <c r="BC52" s="55">
        <f t="shared" si="23"/>
        <v>0</v>
      </c>
      <c r="BD52" s="51">
        <f t="shared" si="24"/>
        <v>0</v>
      </c>
    </row>
    <row r="53" spans="2:56" ht="12.75" customHeight="1">
      <c r="B53" s="494" t="s">
        <v>152</v>
      </c>
      <c r="C53" s="53"/>
      <c r="D53" s="54" t="s">
        <v>137</v>
      </c>
      <c r="E53" s="660"/>
      <c r="F53"/>
      <c r="G53"/>
      <c r="H53"/>
      <c r="I53"/>
      <c r="J53" s="36"/>
      <c r="P53" s="68" t="s">
        <v>46</v>
      </c>
      <c r="Q53" s="69">
        <v>536</v>
      </c>
      <c r="R53" s="70" t="s">
        <v>63</v>
      </c>
      <c r="S53" s="22"/>
      <c r="T53" s="102">
        <f t="shared" si="40"/>
        <v>0</v>
      </c>
      <c r="U53" s="22"/>
      <c r="V53" s="102">
        <f t="shared" si="41"/>
        <v>0</v>
      </c>
      <c r="W53" s="22" t="e">
        <f>+#REF!</f>
        <v>#REF!</v>
      </c>
      <c r="X53" s="102" t="e">
        <f t="shared" si="42"/>
        <v>#REF!</v>
      </c>
      <c r="Y53" s="22"/>
      <c r="Z53" s="102">
        <f t="shared" si="43"/>
        <v>0</v>
      </c>
      <c r="AA53" s="22" t="e">
        <f>+#REF!</f>
        <v>#REF!</v>
      </c>
      <c r="AB53" s="102" t="e">
        <f t="shared" si="44"/>
        <v>#REF!</v>
      </c>
      <c r="AC53" s="22">
        <f t="shared" si="45"/>
        <v>0</v>
      </c>
      <c r="AD53" s="55">
        <f t="shared" si="8"/>
        <v>0</v>
      </c>
      <c r="AE53" s="55" t="e">
        <f t="shared" si="9"/>
        <v>#REF!</v>
      </c>
      <c r="AF53" s="55" t="e">
        <f t="shared" si="10"/>
        <v>#REF!</v>
      </c>
      <c r="AG53" s="55" t="e">
        <f t="shared" si="11"/>
        <v>#REF!</v>
      </c>
      <c r="AH53" s="55">
        <f t="shared" si="12"/>
        <v>0</v>
      </c>
      <c r="AI53" s="51">
        <f t="shared" si="13"/>
        <v>0</v>
      </c>
      <c r="AK53" s="68" t="s">
        <v>46</v>
      </c>
      <c r="AL53" s="69">
        <v>536</v>
      </c>
      <c r="AM53" s="70" t="s">
        <v>63</v>
      </c>
      <c r="AN53" s="22"/>
      <c r="AO53" s="102">
        <f t="shared" si="46"/>
        <v>0</v>
      </c>
      <c r="AP53" s="22"/>
      <c r="AQ53" s="102">
        <f t="shared" si="47"/>
        <v>0</v>
      </c>
      <c r="AR53" s="22" t="e">
        <f>#REF!+#REF!</f>
        <v>#REF!</v>
      </c>
      <c r="AS53" s="102" t="e">
        <f t="shared" si="48"/>
        <v>#REF!</v>
      </c>
      <c r="AT53" s="22"/>
      <c r="AU53" s="102">
        <f t="shared" si="49"/>
        <v>0</v>
      </c>
      <c r="AV53" s="22" t="e">
        <f>#REF!+#REF!</f>
        <v>#REF!</v>
      </c>
      <c r="AW53" s="102" t="e">
        <f t="shared" si="50"/>
        <v>#REF!</v>
      </c>
      <c r="AX53" s="22" t="e">
        <f>+#REF!+E53</f>
        <v>#REF!</v>
      </c>
      <c r="AY53" s="55">
        <f t="shared" si="19"/>
        <v>0</v>
      </c>
      <c r="AZ53" s="55" t="e">
        <f t="shared" si="20"/>
        <v>#REF!</v>
      </c>
      <c r="BA53" s="55" t="e">
        <f t="shared" si="21"/>
        <v>#REF!</v>
      </c>
      <c r="BB53" s="55" t="e">
        <f t="shared" si="22"/>
        <v>#REF!</v>
      </c>
      <c r="BC53" s="55">
        <f t="shared" si="23"/>
        <v>0</v>
      </c>
      <c r="BD53" s="51">
        <f t="shared" si="24"/>
        <v>0</v>
      </c>
    </row>
    <row r="54" spans="2:56" ht="12.75" customHeight="1">
      <c r="B54" s="494" t="s">
        <v>153</v>
      </c>
      <c r="C54" s="53"/>
      <c r="D54" s="54" t="s">
        <v>138</v>
      </c>
      <c r="E54" s="660"/>
      <c r="F54"/>
      <c r="G54"/>
      <c r="H54"/>
      <c r="I54"/>
      <c r="J54" s="36"/>
      <c r="P54" s="68" t="s">
        <v>136</v>
      </c>
      <c r="Q54" s="69">
        <v>537</v>
      </c>
      <c r="R54" s="109" t="s">
        <v>150</v>
      </c>
      <c r="S54" s="22"/>
      <c r="T54" s="102">
        <f t="shared" si="40"/>
        <v>0</v>
      </c>
      <c r="U54" s="22"/>
      <c r="V54" s="102">
        <f t="shared" si="41"/>
        <v>0</v>
      </c>
      <c r="W54" s="22" t="e">
        <f>+#REF!</f>
        <v>#REF!</v>
      </c>
      <c r="X54" s="102" t="e">
        <f t="shared" si="42"/>
        <v>#REF!</v>
      </c>
      <c r="Y54" s="22"/>
      <c r="Z54" s="102">
        <f t="shared" si="43"/>
        <v>0</v>
      </c>
      <c r="AA54" s="22" t="e">
        <f>+#REF!</f>
        <v>#REF!</v>
      </c>
      <c r="AB54" s="102" t="e">
        <f t="shared" si="44"/>
        <v>#REF!</v>
      </c>
      <c r="AC54" s="22">
        <f t="shared" si="45"/>
        <v>0</v>
      </c>
      <c r="AD54" s="55">
        <f t="shared" si="8"/>
        <v>0</v>
      </c>
      <c r="AE54" s="55" t="e">
        <f t="shared" si="9"/>
        <v>#REF!</v>
      </c>
      <c r="AF54" s="55" t="e">
        <f t="shared" si="10"/>
        <v>#REF!</v>
      </c>
      <c r="AG54" s="55" t="e">
        <f t="shared" si="11"/>
        <v>#REF!</v>
      </c>
      <c r="AH54" s="55">
        <f t="shared" si="12"/>
        <v>0</v>
      </c>
      <c r="AI54" s="51">
        <f t="shared" si="13"/>
        <v>0</v>
      </c>
      <c r="AK54" s="68" t="s">
        <v>136</v>
      </c>
      <c r="AL54" s="69">
        <v>537</v>
      </c>
      <c r="AM54" s="109" t="s">
        <v>150</v>
      </c>
      <c r="AN54" s="22"/>
      <c r="AO54" s="102">
        <f t="shared" si="46"/>
        <v>0</v>
      </c>
      <c r="AP54" s="22"/>
      <c r="AQ54" s="102">
        <f t="shared" si="47"/>
        <v>0</v>
      </c>
      <c r="AR54" s="22" t="e">
        <f>#REF!+#REF!</f>
        <v>#REF!</v>
      </c>
      <c r="AS54" s="102" t="e">
        <f t="shared" si="48"/>
        <v>#REF!</v>
      </c>
      <c r="AT54" s="22"/>
      <c r="AU54" s="102">
        <f t="shared" si="49"/>
        <v>0</v>
      </c>
      <c r="AV54" s="22" t="e">
        <f>#REF!+#REF!</f>
        <v>#REF!</v>
      </c>
      <c r="AW54" s="102" t="e">
        <f t="shared" si="50"/>
        <v>#REF!</v>
      </c>
      <c r="AX54" s="22" t="e">
        <f>+#REF!+E54</f>
        <v>#REF!</v>
      </c>
      <c r="AY54" s="55">
        <f t="shared" si="19"/>
        <v>0</v>
      </c>
      <c r="AZ54" s="55" t="e">
        <f t="shared" si="20"/>
        <v>#REF!</v>
      </c>
      <c r="BA54" s="55" t="e">
        <f t="shared" si="21"/>
        <v>#REF!</v>
      </c>
      <c r="BB54" s="55" t="e">
        <f t="shared" si="22"/>
        <v>#REF!</v>
      </c>
      <c r="BC54" s="55">
        <f t="shared" si="23"/>
        <v>0</v>
      </c>
      <c r="BD54" s="51">
        <f t="shared" si="24"/>
        <v>0</v>
      </c>
    </row>
    <row r="55" spans="2:56" ht="12.75" customHeight="1">
      <c r="B55" s="496" t="s">
        <v>154</v>
      </c>
      <c r="C55" s="57"/>
      <c r="D55" s="58" t="s">
        <v>139</v>
      </c>
      <c r="E55" s="658"/>
      <c r="F55"/>
      <c r="G55"/>
      <c r="H55"/>
      <c r="I55"/>
      <c r="J55" s="36"/>
      <c r="P55" s="68" t="s">
        <v>151</v>
      </c>
      <c r="Q55" s="69">
        <v>539</v>
      </c>
      <c r="R55" s="70" t="s">
        <v>64</v>
      </c>
      <c r="S55" s="55"/>
      <c r="T55" s="55">
        <f t="shared" si="40"/>
        <v>0</v>
      </c>
      <c r="U55" s="55"/>
      <c r="V55" s="55">
        <f t="shared" si="41"/>
        <v>0</v>
      </c>
      <c r="W55" s="55" t="e">
        <f>+#REF!</f>
        <v>#REF!</v>
      </c>
      <c r="X55" s="55" t="e">
        <f t="shared" si="42"/>
        <v>#REF!</v>
      </c>
      <c r="Y55" s="55"/>
      <c r="Z55" s="55">
        <f t="shared" si="43"/>
        <v>0</v>
      </c>
      <c r="AA55" s="55" t="e">
        <f>+#REF!</f>
        <v>#REF!</v>
      </c>
      <c r="AB55" s="55" t="e">
        <f t="shared" si="44"/>
        <v>#REF!</v>
      </c>
      <c r="AC55" s="55">
        <f t="shared" si="45"/>
        <v>0</v>
      </c>
      <c r="AD55" s="55">
        <f t="shared" si="8"/>
        <v>0</v>
      </c>
      <c r="AE55" s="55" t="e">
        <f t="shared" si="9"/>
        <v>#REF!</v>
      </c>
      <c r="AF55" s="55" t="e">
        <f t="shared" si="10"/>
        <v>#REF!</v>
      </c>
      <c r="AG55" s="55" t="e">
        <f t="shared" si="11"/>
        <v>#REF!</v>
      </c>
      <c r="AH55" s="55">
        <f t="shared" si="12"/>
        <v>0</v>
      </c>
      <c r="AI55" s="51">
        <f t="shared" si="13"/>
        <v>0</v>
      </c>
      <c r="AK55" s="68" t="s">
        <v>151</v>
      </c>
      <c r="AL55" s="69">
        <v>539</v>
      </c>
      <c r="AM55" s="70" t="s">
        <v>64</v>
      </c>
      <c r="AN55" s="55"/>
      <c r="AO55" s="55">
        <f t="shared" si="46"/>
        <v>0</v>
      </c>
      <c r="AP55" s="55"/>
      <c r="AQ55" s="55">
        <f t="shared" si="47"/>
        <v>0</v>
      </c>
      <c r="AR55" s="55" t="e">
        <f>#REF!+#REF!</f>
        <v>#REF!</v>
      </c>
      <c r="AS55" s="55" t="e">
        <f t="shared" si="48"/>
        <v>#REF!</v>
      </c>
      <c r="AT55" s="55"/>
      <c r="AU55" s="55">
        <f t="shared" si="49"/>
        <v>0</v>
      </c>
      <c r="AV55" s="55" t="e">
        <f>#REF!+#REF!</f>
        <v>#REF!</v>
      </c>
      <c r="AW55" s="55" t="e">
        <f t="shared" si="50"/>
        <v>#REF!</v>
      </c>
      <c r="AX55" s="55" t="e">
        <f>+#REF!+E55</f>
        <v>#REF!</v>
      </c>
      <c r="AY55" s="55">
        <f t="shared" si="19"/>
        <v>0</v>
      </c>
      <c r="AZ55" s="55" t="e">
        <f t="shared" si="20"/>
        <v>#REF!</v>
      </c>
      <c r="BA55" s="55" t="e">
        <f t="shared" si="21"/>
        <v>#REF!</v>
      </c>
      <c r="BB55" s="55" t="e">
        <f t="shared" si="22"/>
        <v>#REF!</v>
      </c>
      <c r="BC55" s="55">
        <f t="shared" si="23"/>
        <v>0</v>
      </c>
      <c r="BD55" s="51">
        <f t="shared" si="24"/>
        <v>0</v>
      </c>
    </row>
    <row r="56" spans="2:56" ht="12.75" customHeight="1">
      <c r="B56" s="43">
        <v>4</v>
      </c>
      <c r="C56" s="44">
        <v>55</v>
      </c>
      <c r="D56" s="65" t="s">
        <v>20</v>
      </c>
      <c r="E56" s="38">
        <f>+E57+E63+E64+E69+E70+E71+E74+E75</f>
        <v>0</v>
      </c>
      <c r="F56"/>
      <c r="G56"/>
      <c r="H56"/>
      <c r="I56"/>
      <c r="J56" s="36"/>
      <c r="P56" s="68" t="s">
        <v>154</v>
      </c>
      <c r="Q56" s="69"/>
      <c r="R56" s="70" t="s">
        <v>137</v>
      </c>
      <c r="S56" s="22"/>
      <c r="T56" s="102">
        <f t="shared" si="40"/>
        <v>0</v>
      </c>
      <c r="U56" s="22"/>
      <c r="V56" s="102">
        <f t="shared" si="41"/>
        <v>0</v>
      </c>
      <c r="W56" s="22" t="e">
        <f>+#REF!</f>
        <v>#REF!</v>
      </c>
      <c r="X56" s="102" t="e">
        <f t="shared" si="42"/>
        <v>#REF!</v>
      </c>
      <c r="Y56" s="22"/>
      <c r="Z56" s="102">
        <f t="shared" si="43"/>
        <v>0</v>
      </c>
      <c r="AA56" s="22" t="e">
        <f>+#REF!</f>
        <v>#REF!</v>
      </c>
      <c r="AB56" s="102" t="e">
        <f t="shared" si="44"/>
        <v>#REF!</v>
      </c>
      <c r="AC56" s="22">
        <f t="shared" si="45"/>
        <v>0</v>
      </c>
      <c r="AD56" s="55">
        <f t="shared" si="8"/>
        <v>0</v>
      </c>
      <c r="AE56" s="55" t="e">
        <f t="shared" si="9"/>
        <v>#REF!</v>
      </c>
      <c r="AF56" s="55" t="e">
        <f t="shared" si="10"/>
        <v>#REF!</v>
      </c>
      <c r="AG56" s="55" t="e">
        <f t="shared" si="11"/>
        <v>#REF!</v>
      </c>
      <c r="AH56" s="55">
        <f t="shared" si="12"/>
        <v>0</v>
      </c>
      <c r="AI56" s="51">
        <f t="shared" si="13"/>
        <v>0</v>
      </c>
      <c r="AK56" s="68" t="s">
        <v>154</v>
      </c>
      <c r="AL56" s="69"/>
      <c r="AM56" s="70" t="s">
        <v>137</v>
      </c>
      <c r="AN56" s="22"/>
      <c r="AO56" s="102">
        <f t="shared" si="46"/>
        <v>0</v>
      </c>
      <c r="AP56" s="22"/>
      <c r="AQ56" s="102">
        <f t="shared" si="47"/>
        <v>0</v>
      </c>
      <c r="AR56" s="22" t="e">
        <f>#REF!+#REF!</f>
        <v>#REF!</v>
      </c>
      <c r="AS56" s="102" t="e">
        <f t="shared" si="48"/>
        <v>#REF!</v>
      </c>
      <c r="AT56" s="22"/>
      <c r="AU56" s="102">
        <f t="shared" si="49"/>
        <v>0</v>
      </c>
      <c r="AV56" s="22" t="e">
        <f>#REF!+#REF!</f>
        <v>#REF!</v>
      </c>
      <c r="AW56" s="102" t="e">
        <f t="shared" si="50"/>
        <v>#REF!</v>
      </c>
      <c r="AX56" s="22" t="e">
        <f>+#REF!+E56</f>
        <v>#REF!</v>
      </c>
      <c r="AY56" s="55">
        <f t="shared" si="19"/>
        <v>0</v>
      </c>
      <c r="AZ56" s="55" t="e">
        <f t="shared" si="20"/>
        <v>#REF!</v>
      </c>
      <c r="BA56" s="55" t="e">
        <f t="shared" si="21"/>
        <v>#REF!</v>
      </c>
      <c r="BB56" s="55" t="e">
        <f t="shared" si="22"/>
        <v>#REF!</v>
      </c>
      <c r="BC56" s="55">
        <f t="shared" si="23"/>
        <v>0</v>
      </c>
      <c r="BD56" s="51">
        <f t="shared" si="24"/>
        <v>0</v>
      </c>
    </row>
    <row r="57" spans="2:56" ht="12.75" customHeight="1">
      <c r="B57" s="46" t="s">
        <v>194</v>
      </c>
      <c r="C57" s="47">
        <v>550</v>
      </c>
      <c r="D57" s="48" t="s">
        <v>21</v>
      </c>
      <c r="E57" s="50">
        <f>SUM(E58:E62)</f>
        <v>0</v>
      </c>
      <c r="F57"/>
      <c r="G57"/>
      <c r="H57"/>
      <c r="I57"/>
      <c r="J57" s="36"/>
      <c r="P57" s="68" t="s">
        <v>155</v>
      </c>
      <c r="Q57" s="69"/>
      <c r="R57" s="70" t="s">
        <v>138</v>
      </c>
      <c r="S57" s="22"/>
      <c r="T57" s="102">
        <f t="shared" si="40"/>
        <v>0</v>
      </c>
      <c r="U57" s="22"/>
      <c r="V57" s="102">
        <f t="shared" si="41"/>
        <v>0</v>
      </c>
      <c r="W57" s="22" t="e">
        <f>+#REF!</f>
        <v>#REF!</v>
      </c>
      <c r="X57" s="102" t="e">
        <f t="shared" si="42"/>
        <v>#REF!</v>
      </c>
      <c r="Y57" s="22"/>
      <c r="Z57" s="102">
        <f t="shared" si="43"/>
        <v>0</v>
      </c>
      <c r="AA57" s="22" t="e">
        <f>+#REF!</f>
        <v>#REF!</v>
      </c>
      <c r="AB57" s="102" t="e">
        <f t="shared" si="44"/>
        <v>#REF!</v>
      </c>
      <c r="AC57" s="22">
        <f t="shared" si="45"/>
        <v>0</v>
      </c>
      <c r="AD57" s="55">
        <f t="shared" si="8"/>
        <v>0</v>
      </c>
      <c r="AE57" s="55" t="e">
        <f t="shared" si="9"/>
        <v>#REF!</v>
      </c>
      <c r="AF57" s="55" t="e">
        <f t="shared" si="10"/>
        <v>#REF!</v>
      </c>
      <c r="AG57" s="55" t="e">
        <f t="shared" si="11"/>
        <v>#REF!</v>
      </c>
      <c r="AH57" s="55">
        <f t="shared" si="12"/>
        <v>0</v>
      </c>
      <c r="AI57" s="51">
        <f t="shared" si="13"/>
        <v>0</v>
      </c>
      <c r="AK57" s="68" t="s">
        <v>155</v>
      </c>
      <c r="AL57" s="69"/>
      <c r="AM57" s="70" t="s">
        <v>138</v>
      </c>
      <c r="AN57" s="22"/>
      <c r="AO57" s="102">
        <f t="shared" si="46"/>
        <v>0</v>
      </c>
      <c r="AP57" s="22"/>
      <c r="AQ57" s="102">
        <f t="shared" si="47"/>
        <v>0</v>
      </c>
      <c r="AR57" s="22" t="e">
        <f>#REF!+#REF!</f>
        <v>#REF!</v>
      </c>
      <c r="AS57" s="102" t="e">
        <f t="shared" si="48"/>
        <v>#REF!</v>
      </c>
      <c r="AT57" s="22"/>
      <c r="AU57" s="102">
        <f t="shared" si="49"/>
        <v>0</v>
      </c>
      <c r="AV57" s="22" t="e">
        <f>#REF!+#REF!</f>
        <v>#REF!</v>
      </c>
      <c r="AW57" s="102" t="e">
        <f t="shared" si="50"/>
        <v>#REF!</v>
      </c>
      <c r="AX57" s="22" t="e">
        <f>+#REF!+E57</f>
        <v>#REF!</v>
      </c>
      <c r="AY57" s="55">
        <f t="shared" si="19"/>
        <v>0</v>
      </c>
      <c r="AZ57" s="55" t="e">
        <f t="shared" si="20"/>
        <v>#REF!</v>
      </c>
      <c r="BA57" s="55" t="e">
        <f t="shared" si="21"/>
        <v>#REF!</v>
      </c>
      <c r="BB57" s="55" t="e">
        <f t="shared" si="22"/>
        <v>#REF!</v>
      </c>
      <c r="BC57" s="55">
        <f t="shared" si="23"/>
        <v>0</v>
      </c>
      <c r="BD57" s="51">
        <f t="shared" si="24"/>
        <v>0</v>
      </c>
    </row>
    <row r="58" spans="2:56" ht="12.75" customHeight="1">
      <c r="B58" s="493" t="s">
        <v>195</v>
      </c>
      <c r="C58" s="47"/>
      <c r="D58" s="48" t="s">
        <v>140</v>
      </c>
      <c r="E58" s="659"/>
      <c r="F58"/>
      <c r="G58"/>
      <c r="H58"/>
      <c r="I58"/>
      <c r="J58" s="36"/>
      <c r="P58" s="78" t="s">
        <v>156</v>
      </c>
      <c r="Q58" s="105"/>
      <c r="R58" s="79" t="s">
        <v>139</v>
      </c>
      <c r="S58" s="23"/>
      <c r="T58" s="104">
        <f t="shared" si="40"/>
        <v>0</v>
      </c>
      <c r="U58" s="23"/>
      <c r="V58" s="104">
        <f t="shared" si="41"/>
        <v>0</v>
      </c>
      <c r="W58" s="23" t="e">
        <f>+#REF!</f>
        <v>#REF!</v>
      </c>
      <c r="X58" s="104" t="e">
        <f t="shared" si="42"/>
        <v>#REF!</v>
      </c>
      <c r="Y58" s="23"/>
      <c r="Z58" s="104">
        <f t="shared" si="43"/>
        <v>0</v>
      </c>
      <c r="AA58" s="23" t="e">
        <f>+#REF!</f>
        <v>#REF!</v>
      </c>
      <c r="AB58" s="104" t="e">
        <f t="shared" si="44"/>
        <v>#REF!</v>
      </c>
      <c r="AC58" s="23">
        <f t="shared" si="45"/>
        <v>0</v>
      </c>
      <c r="AD58" s="103">
        <f aca="true" t="shared" si="51" ref="AD58:AD86">+IF(T58=0,,AC58/T58*100)</f>
        <v>0</v>
      </c>
      <c r="AE58" s="103" t="e">
        <f aca="true" t="shared" si="52" ref="AE58:AE86">+IF(X58=0,,AC58/X58*100)</f>
        <v>#REF!</v>
      </c>
      <c r="AF58" s="103" t="e">
        <f aca="true" t="shared" si="53" ref="AF58:AF86">+IF(AA58=0,,AC58/AA58*100)</f>
        <v>#REF!</v>
      </c>
      <c r="AG58" s="103" t="e">
        <f aca="true" t="shared" si="54" ref="AG58:AG86">+IF(AB58=0,,AC58/AB58*100)</f>
        <v>#REF!</v>
      </c>
      <c r="AH58" s="103">
        <f aca="true" t="shared" si="55" ref="AH58:AH86">+IF(U58=0,,W58/U58*100)</f>
        <v>0</v>
      </c>
      <c r="AI58" s="59">
        <f aca="true" t="shared" si="56" ref="AI58:AI86">+IF(Y58=0,,AA58/Y58*100)</f>
        <v>0</v>
      </c>
      <c r="AK58" s="78" t="s">
        <v>156</v>
      </c>
      <c r="AL58" s="105"/>
      <c r="AM58" s="79" t="s">
        <v>139</v>
      </c>
      <c r="AN58" s="23"/>
      <c r="AO58" s="104">
        <f t="shared" si="46"/>
        <v>0</v>
      </c>
      <c r="AP58" s="23"/>
      <c r="AQ58" s="104">
        <f t="shared" si="47"/>
        <v>0</v>
      </c>
      <c r="AR58" s="23" t="e">
        <f>#REF!+#REF!</f>
        <v>#REF!</v>
      </c>
      <c r="AS58" s="104" t="e">
        <f t="shared" si="48"/>
        <v>#REF!</v>
      </c>
      <c r="AT58" s="23"/>
      <c r="AU58" s="104">
        <f t="shared" si="49"/>
        <v>0</v>
      </c>
      <c r="AV58" s="23" t="e">
        <f>#REF!+#REF!</f>
        <v>#REF!</v>
      </c>
      <c r="AW58" s="104" t="e">
        <f t="shared" si="50"/>
        <v>#REF!</v>
      </c>
      <c r="AX58" s="23" t="e">
        <f>+#REF!+E58</f>
        <v>#REF!</v>
      </c>
      <c r="AY58" s="103">
        <f aca="true" t="shared" si="57" ref="AY58:AY86">+IF(AO58=0,,AX58/AO58*100)</f>
        <v>0</v>
      </c>
      <c r="AZ58" s="103" t="e">
        <f aca="true" t="shared" si="58" ref="AZ58:AZ86">+IF(AS58=0,,AX58/AS58*100)</f>
        <v>#REF!</v>
      </c>
      <c r="BA58" s="103" t="e">
        <f aca="true" t="shared" si="59" ref="BA58:BA86">+IF(AV58=0,,AX58/AV58*100)</f>
        <v>#REF!</v>
      </c>
      <c r="BB58" s="103" t="e">
        <f aca="true" t="shared" si="60" ref="BB58:BB86">+IF(AW58=0,,AX58/AW58*100)</f>
        <v>#REF!</v>
      </c>
      <c r="BC58" s="103">
        <f aca="true" t="shared" si="61" ref="BC58:BC86">+IF(AP58=0,,AR58/AP58*100)</f>
        <v>0</v>
      </c>
      <c r="BD58" s="59">
        <f aca="true" t="shared" si="62" ref="BD58:BD86">+IF(AT58=0,,AV58/AT58*100)</f>
        <v>0</v>
      </c>
    </row>
    <row r="59" spans="2:56" ht="12.75" customHeight="1">
      <c r="B59" s="493" t="s">
        <v>196</v>
      </c>
      <c r="C59" s="47"/>
      <c r="D59" s="48" t="s">
        <v>141</v>
      </c>
      <c r="E59" s="659"/>
      <c r="F59"/>
      <c r="G59"/>
      <c r="H59"/>
      <c r="I59"/>
      <c r="J59" s="36"/>
      <c r="P59" s="91">
        <v>5</v>
      </c>
      <c r="Q59" s="92"/>
      <c r="R59" s="115" t="s">
        <v>20</v>
      </c>
      <c r="S59" s="94">
        <f aca="true" t="shared" si="63" ref="S59:AC59">+S60+S66+S67+S72+S73+S74+S77+S78</f>
        <v>0</v>
      </c>
      <c r="T59" s="94">
        <f t="shared" si="63"/>
        <v>0</v>
      </c>
      <c r="U59" s="94">
        <f t="shared" si="63"/>
        <v>0</v>
      </c>
      <c r="V59" s="94">
        <f t="shared" si="63"/>
        <v>0</v>
      </c>
      <c r="W59" s="94" t="e">
        <f t="shared" si="63"/>
        <v>#REF!</v>
      </c>
      <c r="X59" s="94" t="e">
        <f t="shared" si="63"/>
        <v>#REF!</v>
      </c>
      <c r="Y59" s="94">
        <f t="shared" si="63"/>
        <v>0</v>
      </c>
      <c r="Z59" s="94">
        <f t="shared" si="63"/>
        <v>0</v>
      </c>
      <c r="AA59" s="94" t="e">
        <f t="shared" si="63"/>
        <v>#REF!</v>
      </c>
      <c r="AB59" s="94" t="e">
        <f t="shared" si="63"/>
        <v>#REF!</v>
      </c>
      <c r="AC59" s="94">
        <f t="shared" si="63"/>
        <v>0</v>
      </c>
      <c r="AD59" s="94">
        <f t="shared" si="51"/>
        <v>0</v>
      </c>
      <c r="AE59" s="94" t="e">
        <f t="shared" si="52"/>
        <v>#REF!</v>
      </c>
      <c r="AF59" s="94" t="e">
        <f t="shared" si="53"/>
        <v>#REF!</v>
      </c>
      <c r="AG59" s="94" t="e">
        <f t="shared" si="54"/>
        <v>#REF!</v>
      </c>
      <c r="AH59" s="94">
        <f t="shared" si="55"/>
        <v>0</v>
      </c>
      <c r="AI59" s="96">
        <f t="shared" si="56"/>
        <v>0</v>
      </c>
      <c r="AK59" s="91">
        <v>5</v>
      </c>
      <c r="AL59" s="92"/>
      <c r="AM59" s="115" t="s">
        <v>20</v>
      </c>
      <c r="AN59" s="94">
        <f aca="true" t="shared" si="64" ref="AN59:AX59">+AN60+AN66+AN67+AN72+AN73+AN74+AN77+AN78</f>
        <v>0</v>
      </c>
      <c r="AO59" s="94">
        <f t="shared" si="64"/>
        <v>0</v>
      </c>
      <c r="AP59" s="94">
        <f t="shared" si="64"/>
        <v>0</v>
      </c>
      <c r="AQ59" s="94">
        <f t="shared" si="64"/>
        <v>0</v>
      </c>
      <c r="AR59" s="37" t="e">
        <f t="shared" si="64"/>
        <v>#REF!</v>
      </c>
      <c r="AS59" s="94" t="e">
        <f t="shared" si="64"/>
        <v>#REF!</v>
      </c>
      <c r="AT59" s="94">
        <f t="shared" si="64"/>
        <v>0</v>
      </c>
      <c r="AU59" s="94">
        <f t="shared" si="64"/>
        <v>0</v>
      </c>
      <c r="AV59" s="37" t="e">
        <f t="shared" si="64"/>
        <v>#REF!</v>
      </c>
      <c r="AW59" s="94" t="e">
        <f t="shared" si="64"/>
        <v>#REF!</v>
      </c>
      <c r="AX59" s="37" t="e">
        <f t="shared" si="64"/>
        <v>#REF!</v>
      </c>
      <c r="AY59" s="94">
        <f t="shared" si="57"/>
        <v>0</v>
      </c>
      <c r="AZ59" s="94" t="e">
        <f t="shared" si="58"/>
        <v>#REF!</v>
      </c>
      <c r="BA59" s="94" t="e">
        <f t="shared" si="59"/>
        <v>#REF!</v>
      </c>
      <c r="BB59" s="94" t="e">
        <f t="shared" si="60"/>
        <v>#REF!</v>
      </c>
      <c r="BC59" s="94">
        <f t="shared" si="61"/>
        <v>0</v>
      </c>
      <c r="BD59" s="96">
        <f t="shared" si="62"/>
        <v>0</v>
      </c>
    </row>
    <row r="60" spans="2:56" ht="12.75" customHeight="1">
      <c r="B60" s="493" t="s">
        <v>197</v>
      </c>
      <c r="C60" s="47"/>
      <c r="D60" s="48" t="s">
        <v>142</v>
      </c>
      <c r="E60" s="659"/>
      <c r="F60"/>
      <c r="G60"/>
      <c r="H60"/>
      <c r="I60"/>
      <c r="J60" s="36"/>
      <c r="P60" s="97" t="s">
        <v>158</v>
      </c>
      <c r="Q60" s="98">
        <v>550</v>
      </c>
      <c r="R60" s="99" t="s">
        <v>21</v>
      </c>
      <c r="S60" s="49"/>
      <c r="T60" s="49">
        <f aca="true" t="shared" si="65" ref="T60:T82">+S60*$V$9*$Z$9*$AC$9</f>
        <v>0</v>
      </c>
      <c r="U60" s="49"/>
      <c r="V60" s="49">
        <f aca="true" t="shared" si="66" ref="V60:V82">+U60*$Z$9*$AC$9</f>
        <v>0</v>
      </c>
      <c r="W60" s="49" t="e">
        <f>+#REF!</f>
        <v>#REF!</v>
      </c>
      <c r="X60" s="49" t="e">
        <f aca="true" t="shared" si="67" ref="X60:X82">+W60*$Z$9*$AC$9</f>
        <v>#REF!</v>
      </c>
      <c r="Y60" s="49"/>
      <c r="Z60" s="49">
        <f aca="true" t="shared" si="68" ref="Z60:Z82">+Y60*$AC$9</f>
        <v>0</v>
      </c>
      <c r="AA60" s="49" t="e">
        <f>+#REF!</f>
        <v>#REF!</v>
      </c>
      <c r="AB60" s="49" t="e">
        <f aca="true" t="shared" si="69" ref="AB60:AB82">+AA60*$AC$9</f>
        <v>#REF!</v>
      </c>
      <c r="AC60" s="49">
        <f aca="true" t="shared" si="70" ref="AC60:AC82">+I60</f>
        <v>0</v>
      </c>
      <c r="AD60" s="49">
        <f t="shared" si="51"/>
        <v>0</v>
      </c>
      <c r="AE60" s="49" t="e">
        <f t="shared" si="52"/>
        <v>#REF!</v>
      </c>
      <c r="AF60" s="49" t="e">
        <f t="shared" si="53"/>
        <v>#REF!</v>
      </c>
      <c r="AG60" s="49" t="e">
        <f t="shared" si="54"/>
        <v>#REF!</v>
      </c>
      <c r="AH60" s="49">
        <f t="shared" si="55"/>
        <v>0</v>
      </c>
      <c r="AI60" s="50">
        <f t="shared" si="56"/>
        <v>0</v>
      </c>
      <c r="AK60" s="97" t="s">
        <v>158</v>
      </c>
      <c r="AL60" s="98">
        <v>550</v>
      </c>
      <c r="AM60" s="99" t="s">
        <v>21</v>
      </c>
      <c r="AN60" s="49"/>
      <c r="AO60" s="49">
        <f aca="true" t="shared" si="71" ref="AO60:AO82">+AN60*$AQ$9*$AU$9*$AX$9</f>
        <v>0</v>
      </c>
      <c r="AP60" s="49"/>
      <c r="AQ60" s="49">
        <f aca="true" t="shared" si="72" ref="AQ60:AQ82">+AP60*$AU$9*$AX$9</f>
        <v>0</v>
      </c>
      <c r="AR60" s="49" t="e">
        <f>#REF!+#REF!</f>
        <v>#REF!</v>
      </c>
      <c r="AS60" s="49" t="e">
        <f aca="true" t="shared" si="73" ref="AS60:AS82">+AR60*$AU$9*$AX$9</f>
        <v>#REF!</v>
      </c>
      <c r="AT60" s="49"/>
      <c r="AU60" s="49">
        <f aca="true" t="shared" si="74" ref="AU60:AU82">+AT60*$AX$9</f>
        <v>0</v>
      </c>
      <c r="AV60" s="49" t="e">
        <f>#REF!+#REF!</f>
        <v>#REF!</v>
      </c>
      <c r="AW60" s="49" t="e">
        <f aca="true" t="shared" si="75" ref="AW60:AW82">+AV60*$AX$9</f>
        <v>#REF!</v>
      </c>
      <c r="AX60" s="49" t="e">
        <f>+#REF!+E60</f>
        <v>#REF!</v>
      </c>
      <c r="AY60" s="49">
        <f t="shared" si="57"/>
        <v>0</v>
      </c>
      <c r="AZ60" s="49" t="e">
        <f t="shared" si="58"/>
        <v>#REF!</v>
      </c>
      <c r="BA60" s="49" t="e">
        <f t="shared" si="59"/>
        <v>#REF!</v>
      </c>
      <c r="BB60" s="49" t="e">
        <f t="shared" si="60"/>
        <v>#REF!</v>
      </c>
      <c r="BC60" s="49">
        <f t="shared" si="61"/>
        <v>0</v>
      </c>
      <c r="BD60" s="50">
        <f t="shared" si="62"/>
        <v>0</v>
      </c>
    </row>
    <row r="61" spans="2:56" ht="12.75" customHeight="1">
      <c r="B61" s="493" t="s">
        <v>198</v>
      </c>
      <c r="C61" s="47"/>
      <c r="D61" s="48" t="s">
        <v>401</v>
      </c>
      <c r="E61" s="659"/>
      <c r="F61"/>
      <c r="G61"/>
      <c r="H61"/>
      <c r="I61"/>
      <c r="J61" s="36"/>
      <c r="P61" s="97" t="s">
        <v>159</v>
      </c>
      <c r="Q61" s="98"/>
      <c r="R61" s="99" t="s">
        <v>140</v>
      </c>
      <c r="S61" s="24"/>
      <c r="T61" s="106">
        <f t="shared" si="65"/>
        <v>0</v>
      </c>
      <c r="U61" s="24"/>
      <c r="V61" s="106">
        <f t="shared" si="66"/>
        <v>0</v>
      </c>
      <c r="W61" s="24" t="e">
        <f>+#REF!</f>
        <v>#REF!</v>
      </c>
      <c r="X61" s="106" t="e">
        <f t="shared" si="67"/>
        <v>#REF!</v>
      </c>
      <c r="Y61" s="24"/>
      <c r="Z61" s="106">
        <f t="shared" si="68"/>
        <v>0</v>
      </c>
      <c r="AA61" s="24" t="e">
        <f>+#REF!</f>
        <v>#REF!</v>
      </c>
      <c r="AB61" s="106" t="e">
        <f t="shared" si="69"/>
        <v>#REF!</v>
      </c>
      <c r="AC61" s="24">
        <f t="shared" si="70"/>
        <v>0</v>
      </c>
      <c r="AD61" s="49">
        <f t="shared" si="51"/>
        <v>0</v>
      </c>
      <c r="AE61" s="49" t="e">
        <f t="shared" si="52"/>
        <v>#REF!</v>
      </c>
      <c r="AF61" s="49" t="e">
        <f t="shared" si="53"/>
        <v>#REF!</v>
      </c>
      <c r="AG61" s="49" t="e">
        <f t="shared" si="54"/>
        <v>#REF!</v>
      </c>
      <c r="AH61" s="49">
        <f t="shared" si="55"/>
        <v>0</v>
      </c>
      <c r="AI61" s="50">
        <f t="shared" si="56"/>
        <v>0</v>
      </c>
      <c r="AK61" s="97" t="s">
        <v>159</v>
      </c>
      <c r="AL61" s="98"/>
      <c r="AM61" s="99" t="s">
        <v>140</v>
      </c>
      <c r="AN61" s="24"/>
      <c r="AO61" s="106">
        <f t="shared" si="71"/>
        <v>0</v>
      </c>
      <c r="AP61" s="24"/>
      <c r="AQ61" s="106">
        <f t="shared" si="72"/>
        <v>0</v>
      </c>
      <c r="AR61" s="24" t="e">
        <f>#REF!+#REF!</f>
        <v>#REF!</v>
      </c>
      <c r="AS61" s="106" t="e">
        <f t="shared" si="73"/>
        <v>#REF!</v>
      </c>
      <c r="AT61" s="24"/>
      <c r="AU61" s="106">
        <f t="shared" si="74"/>
        <v>0</v>
      </c>
      <c r="AV61" s="24" t="e">
        <f>#REF!+#REF!</f>
        <v>#REF!</v>
      </c>
      <c r="AW61" s="106" t="e">
        <f t="shared" si="75"/>
        <v>#REF!</v>
      </c>
      <c r="AX61" s="24" t="e">
        <f>+#REF!+E61</f>
        <v>#REF!</v>
      </c>
      <c r="AY61" s="49">
        <f t="shared" si="57"/>
        <v>0</v>
      </c>
      <c r="AZ61" s="49" t="e">
        <f t="shared" si="58"/>
        <v>#REF!</v>
      </c>
      <c r="BA61" s="49" t="e">
        <f t="shared" si="59"/>
        <v>#REF!</v>
      </c>
      <c r="BB61" s="49" t="e">
        <f t="shared" si="60"/>
        <v>#REF!</v>
      </c>
      <c r="BC61" s="49">
        <f t="shared" si="61"/>
        <v>0</v>
      </c>
      <c r="BD61" s="50">
        <f t="shared" si="62"/>
        <v>0</v>
      </c>
    </row>
    <row r="62" spans="2:56" ht="12.75" customHeight="1">
      <c r="B62" s="493" t="s">
        <v>400</v>
      </c>
      <c r="C62" s="47"/>
      <c r="D62" s="48" t="s">
        <v>143</v>
      </c>
      <c r="E62" s="659"/>
      <c r="F62"/>
      <c r="G62"/>
      <c r="H62"/>
      <c r="I62"/>
      <c r="J62" s="36"/>
      <c r="P62" s="97" t="s">
        <v>160</v>
      </c>
      <c r="Q62" s="98"/>
      <c r="R62" s="99" t="s">
        <v>141</v>
      </c>
      <c r="S62" s="24"/>
      <c r="T62" s="106">
        <f t="shared" si="65"/>
        <v>0</v>
      </c>
      <c r="U62" s="24"/>
      <c r="V62" s="106">
        <f t="shared" si="66"/>
        <v>0</v>
      </c>
      <c r="W62" s="24" t="e">
        <f>+#REF!</f>
        <v>#REF!</v>
      </c>
      <c r="X62" s="106" t="e">
        <f t="shared" si="67"/>
        <v>#REF!</v>
      </c>
      <c r="Y62" s="24"/>
      <c r="Z62" s="106">
        <f t="shared" si="68"/>
        <v>0</v>
      </c>
      <c r="AA62" s="24" t="e">
        <f>+#REF!</f>
        <v>#REF!</v>
      </c>
      <c r="AB62" s="106" t="e">
        <f t="shared" si="69"/>
        <v>#REF!</v>
      </c>
      <c r="AC62" s="24">
        <f t="shared" si="70"/>
        <v>0</v>
      </c>
      <c r="AD62" s="49">
        <f t="shared" si="51"/>
        <v>0</v>
      </c>
      <c r="AE62" s="49" t="e">
        <f t="shared" si="52"/>
        <v>#REF!</v>
      </c>
      <c r="AF62" s="49" t="e">
        <f t="shared" si="53"/>
        <v>#REF!</v>
      </c>
      <c r="AG62" s="49" t="e">
        <f t="shared" si="54"/>
        <v>#REF!</v>
      </c>
      <c r="AH62" s="49">
        <f t="shared" si="55"/>
        <v>0</v>
      </c>
      <c r="AI62" s="50">
        <f t="shared" si="56"/>
        <v>0</v>
      </c>
      <c r="AK62" s="97" t="s">
        <v>160</v>
      </c>
      <c r="AL62" s="98"/>
      <c r="AM62" s="99" t="s">
        <v>141</v>
      </c>
      <c r="AN62" s="24"/>
      <c r="AO62" s="106">
        <f t="shared" si="71"/>
        <v>0</v>
      </c>
      <c r="AP62" s="24"/>
      <c r="AQ62" s="106">
        <f t="shared" si="72"/>
        <v>0</v>
      </c>
      <c r="AR62" s="24" t="e">
        <f>#REF!+#REF!</f>
        <v>#REF!</v>
      </c>
      <c r="AS62" s="106" t="e">
        <f t="shared" si="73"/>
        <v>#REF!</v>
      </c>
      <c r="AT62" s="24"/>
      <c r="AU62" s="106">
        <f t="shared" si="74"/>
        <v>0</v>
      </c>
      <c r="AV62" s="24" t="e">
        <f>#REF!+#REF!</f>
        <v>#REF!</v>
      </c>
      <c r="AW62" s="106" t="e">
        <f t="shared" si="75"/>
        <v>#REF!</v>
      </c>
      <c r="AX62" s="24" t="e">
        <f>+#REF!+E62</f>
        <v>#REF!</v>
      </c>
      <c r="AY62" s="49">
        <f t="shared" si="57"/>
        <v>0</v>
      </c>
      <c r="AZ62" s="49" t="e">
        <f t="shared" si="58"/>
        <v>#REF!</v>
      </c>
      <c r="BA62" s="49" t="e">
        <f t="shared" si="59"/>
        <v>#REF!</v>
      </c>
      <c r="BB62" s="49" t="e">
        <f t="shared" si="60"/>
        <v>#REF!</v>
      </c>
      <c r="BC62" s="49">
        <f t="shared" si="61"/>
        <v>0</v>
      </c>
      <c r="BD62" s="50">
        <f t="shared" si="62"/>
        <v>0</v>
      </c>
    </row>
    <row r="63" spans="2:56" ht="12.75" customHeight="1">
      <c r="B63" s="52" t="s">
        <v>199</v>
      </c>
      <c r="C63" s="53">
        <v>551</v>
      </c>
      <c r="D63" s="54" t="s">
        <v>22</v>
      </c>
      <c r="E63" s="660"/>
      <c r="F63"/>
      <c r="G63"/>
      <c r="H63"/>
      <c r="I63"/>
      <c r="J63" s="36"/>
      <c r="P63" s="97" t="s">
        <v>161</v>
      </c>
      <c r="Q63" s="98"/>
      <c r="R63" s="99" t="s">
        <v>142</v>
      </c>
      <c r="S63" s="24"/>
      <c r="T63" s="106">
        <f t="shared" si="65"/>
        <v>0</v>
      </c>
      <c r="U63" s="24"/>
      <c r="V63" s="106">
        <f t="shared" si="66"/>
        <v>0</v>
      </c>
      <c r="W63" s="24" t="e">
        <f>+#REF!</f>
        <v>#REF!</v>
      </c>
      <c r="X63" s="106" t="e">
        <f t="shared" si="67"/>
        <v>#REF!</v>
      </c>
      <c r="Y63" s="24"/>
      <c r="Z63" s="106">
        <f t="shared" si="68"/>
        <v>0</v>
      </c>
      <c r="AA63" s="24" t="e">
        <f>+#REF!</f>
        <v>#REF!</v>
      </c>
      <c r="AB63" s="106" t="e">
        <f t="shared" si="69"/>
        <v>#REF!</v>
      </c>
      <c r="AC63" s="24">
        <f t="shared" si="70"/>
        <v>0</v>
      </c>
      <c r="AD63" s="49">
        <f t="shared" si="51"/>
        <v>0</v>
      </c>
      <c r="AE63" s="49" t="e">
        <f t="shared" si="52"/>
        <v>#REF!</v>
      </c>
      <c r="AF63" s="49" t="e">
        <f t="shared" si="53"/>
        <v>#REF!</v>
      </c>
      <c r="AG63" s="49" t="e">
        <f t="shared" si="54"/>
        <v>#REF!</v>
      </c>
      <c r="AH63" s="49">
        <f t="shared" si="55"/>
        <v>0</v>
      </c>
      <c r="AI63" s="50">
        <f t="shared" si="56"/>
        <v>0</v>
      </c>
      <c r="AK63" s="97" t="s">
        <v>161</v>
      </c>
      <c r="AL63" s="98"/>
      <c r="AM63" s="99" t="s">
        <v>142</v>
      </c>
      <c r="AN63" s="24"/>
      <c r="AO63" s="106">
        <f t="shared" si="71"/>
        <v>0</v>
      </c>
      <c r="AP63" s="24"/>
      <c r="AQ63" s="106">
        <f t="shared" si="72"/>
        <v>0</v>
      </c>
      <c r="AR63" s="24" t="e">
        <f>#REF!+#REF!</f>
        <v>#REF!</v>
      </c>
      <c r="AS63" s="106" t="e">
        <f t="shared" si="73"/>
        <v>#REF!</v>
      </c>
      <c r="AT63" s="24"/>
      <c r="AU63" s="106">
        <f t="shared" si="74"/>
        <v>0</v>
      </c>
      <c r="AV63" s="24" t="e">
        <f>#REF!+#REF!</f>
        <v>#REF!</v>
      </c>
      <c r="AW63" s="106" t="e">
        <f t="shared" si="75"/>
        <v>#REF!</v>
      </c>
      <c r="AX63" s="24" t="e">
        <f>+#REF!+E63</f>
        <v>#REF!</v>
      </c>
      <c r="AY63" s="49">
        <f t="shared" si="57"/>
        <v>0</v>
      </c>
      <c r="AZ63" s="49" t="e">
        <f t="shared" si="58"/>
        <v>#REF!</v>
      </c>
      <c r="BA63" s="49" t="e">
        <f t="shared" si="59"/>
        <v>#REF!</v>
      </c>
      <c r="BB63" s="49" t="e">
        <f t="shared" si="60"/>
        <v>#REF!</v>
      </c>
      <c r="BC63" s="49">
        <f t="shared" si="61"/>
        <v>0</v>
      </c>
      <c r="BD63" s="50">
        <f t="shared" si="62"/>
        <v>0</v>
      </c>
    </row>
    <row r="64" spans="2:56" ht="12.75" customHeight="1">
      <c r="B64" s="52" t="s">
        <v>200</v>
      </c>
      <c r="C64" s="53">
        <v>552</v>
      </c>
      <c r="D64" s="54" t="s">
        <v>23</v>
      </c>
      <c r="E64" s="51">
        <f>SUM(E65:E68)</f>
        <v>0</v>
      </c>
      <c r="F64"/>
      <c r="G64"/>
      <c r="H64"/>
      <c r="I64"/>
      <c r="J64" s="36"/>
      <c r="P64" s="97"/>
      <c r="Q64" s="98"/>
      <c r="R64" s="99"/>
      <c r="S64" s="24"/>
      <c r="T64" s="106"/>
      <c r="U64" s="24"/>
      <c r="V64" s="106"/>
      <c r="W64" s="24"/>
      <c r="X64" s="106"/>
      <c r="Y64" s="24"/>
      <c r="Z64" s="106"/>
      <c r="AA64" s="24"/>
      <c r="AB64" s="106"/>
      <c r="AC64" s="24"/>
      <c r="AD64" s="49"/>
      <c r="AE64" s="49"/>
      <c r="AF64" s="49"/>
      <c r="AG64" s="49"/>
      <c r="AH64" s="49"/>
      <c r="AI64" s="50"/>
      <c r="AK64" s="97"/>
      <c r="AL64" s="98"/>
      <c r="AM64" s="99"/>
      <c r="AN64" s="24"/>
      <c r="AO64" s="106"/>
      <c r="AP64" s="24"/>
      <c r="AQ64" s="106"/>
      <c r="AR64" s="24"/>
      <c r="AS64" s="106"/>
      <c r="AT64" s="24"/>
      <c r="AU64" s="106"/>
      <c r="AV64" s="24"/>
      <c r="AW64" s="106"/>
      <c r="AX64" s="24"/>
      <c r="AY64" s="49"/>
      <c r="AZ64" s="49"/>
      <c r="BA64" s="49"/>
      <c r="BB64" s="49"/>
      <c r="BC64" s="49"/>
      <c r="BD64" s="50"/>
    </row>
    <row r="65" spans="2:56" ht="12.75" customHeight="1">
      <c r="B65" s="494" t="s">
        <v>201</v>
      </c>
      <c r="C65" s="53"/>
      <c r="D65" s="54" t="s">
        <v>144</v>
      </c>
      <c r="E65" s="660"/>
      <c r="F65"/>
      <c r="G65"/>
      <c r="H65"/>
      <c r="I65"/>
      <c r="J65" s="36"/>
      <c r="P65" s="97" t="s">
        <v>162</v>
      </c>
      <c r="Q65" s="98"/>
      <c r="R65" s="99" t="s">
        <v>143</v>
      </c>
      <c r="S65" s="24"/>
      <c r="T65" s="106">
        <f t="shared" si="65"/>
        <v>0</v>
      </c>
      <c r="U65" s="24"/>
      <c r="V65" s="106">
        <f t="shared" si="66"/>
        <v>0</v>
      </c>
      <c r="W65" s="24" t="e">
        <f>+#REF!</f>
        <v>#REF!</v>
      </c>
      <c r="X65" s="106" t="e">
        <f t="shared" si="67"/>
        <v>#REF!</v>
      </c>
      <c r="Y65" s="24"/>
      <c r="Z65" s="106">
        <f t="shared" si="68"/>
        <v>0</v>
      </c>
      <c r="AA65" s="24" t="e">
        <f>+#REF!</f>
        <v>#REF!</v>
      </c>
      <c r="AB65" s="106" t="e">
        <f t="shared" si="69"/>
        <v>#REF!</v>
      </c>
      <c r="AC65" s="24">
        <f t="shared" si="70"/>
        <v>0</v>
      </c>
      <c r="AD65" s="49">
        <f t="shared" si="51"/>
        <v>0</v>
      </c>
      <c r="AE65" s="49" t="e">
        <f t="shared" si="52"/>
        <v>#REF!</v>
      </c>
      <c r="AF65" s="49" t="e">
        <f t="shared" si="53"/>
        <v>#REF!</v>
      </c>
      <c r="AG65" s="49" t="e">
        <f t="shared" si="54"/>
        <v>#REF!</v>
      </c>
      <c r="AH65" s="49">
        <f t="shared" si="55"/>
        <v>0</v>
      </c>
      <c r="AI65" s="50">
        <f t="shared" si="56"/>
        <v>0</v>
      </c>
      <c r="AK65" s="97" t="s">
        <v>162</v>
      </c>
      <c r="AL65" s="98"/>
      <c r="AM65" s="99" t="s">
        <v>143</v>
      </c>
      <c r="AN65" s="24"/>
      <c r="AO65" s="106">
        <f t="shared" si="71"/>
        <v>0</v>
      </c>
      <c r="AP65" s="24"/>
      <c r="AQ65" s="106">
        <f t="shared" si="72"/>
        <v>0</v>
      </c>
      <c r="AR65" s="24" t="e">
        <f>#REF!+#REF!</f>
        <v>#REF!</v>
      </c>
      <c r="AS65" s="106" t="e">
        <f t="shared" si="73"/>
        <v>#REF!</v>
      </c>
      <c r="AT65" s="24"/>
      <c r="AU65" s="106">
        <f t="shared" si="74"/>
        <v>0</v>
      </c>
      <c r="AV65" s="24" t="e">
        <f>#REF!+#REF!</f>
        <v>#REF!</v>
      </c>
      <c r="AW65" s="106" t="e">
        <f t="shared" si="75"/>
        <v>#REF!</v>
      </c>
      <c r="AX65" s="24" t="e">
        <f>+#REF!+E65</f>
        <v>#REF!</v>
      </c>
      <c r="AY65" s="49">
        <f t="shared" si="57"/>
        <v>0</v>
      </c>
      <c r="AZ65" s="49" t="e">
        <f t="shared" si="58"/>
        <v>#REF!</v>
      </c>
      <c r="BA65" s="49" t="e">
        <f t="shared" si="59"/>
        <v>#REF!</v>
      </c>
      <c r="BB65" s="49" t="e">
        <f t="shared" si="60"/>
        <v>#REF!</v>
      </c>
      <c r="BC65" s="49">
        <f t="shared" si="61"/>
        <v>0</v>
      </c>
      <c r="BD65" s="50">
        <f t="shared" si="62"/>
        <v>0</v>
      </c>
    </row>
    <row r="66" spans="2:56" ht="12.75" customHeight="1">
      <c r="B66" s="494" t="s">
        <v>202</v>
      </c>
      <c r="C66" s="53"/>
      <c r="D66" s="54" t="s">
        <v>145</v>
      </c>
      <c r="E66" s="660"/>
      <c r="F66"/>
      <c r="G66"/>
      <c r="H66"/>
      <c r="I66"/>
      <c r="J66" s="36"/>
      <c r="P66" s="68" t="s">
        <v>163</v>
      </c>
      <c r="Q66" s="69">
        <v>551</v>
      </c>
      <c r="R66" s="70" t="s">
        <v>22</v>
      </c>
      <c r="S66" s="22"/>
      <c r="T66" s="102">
        <f t="shared" si="65"/>
        <v>0</v>
      </c>
      <c r="U66" s="22"/>
      <c r="V66" s="102">
        <f t="shared" si="66"/>
        <v>0</v>
      </c>
      <c r="W66" s="22" t="e">
        <f>+#REF!</f>
        <v>#REF!</v>
      </c>
      <c r="X66" s="102" t="e">
        <f t="shared" si="67"/>
        <v>#REF!</v>
      </c>
      <c r="Y66" s="22"/>
      <c r="Z66" s="102">
        <f t="shared" si="68"/>
        <v>0</v>
      </c>
      <c r="AA66" s="22" t="e">
        <f>+#REF!</f>
        <v>#REF!</v>
      </c>
      <c r="AB66" s="102" t="e">
        <f t="shared" si="69"/>
        <v>#REF!</v>
      </c>
      <c r="AC66" s="22">
        <f t="shared" si="70"/>
        <v>0</v>
      </c>
      <c r="AD66" s="55">
        <f t="shared" si="51"/>
        <v>0</v>
      </c>
      <c r="AE66" s="55" t="e">
        <f t="shared" si="52"/>
        <v>#REF!</v>
      </c>
      <c r="AF66" s="55" t="e">
        <f t="shared" si="53"/>
        <v>#REF!</v>
      </c>
      <c r="AG66" s="55" t="e">
        <f t="shared" si="54"/>
        <v>#REF!</v>
      </c>
      <c r="AH66" s="55">
        <f t="shared" si="55"/>
        <v>0</v>
      </c>
      <c r="AI66" s="51">
        <f t="shared" si="56"/>
        <v>0</v>
      </c>
      <c r="AK66" s="68" t="s">
        <v>163</v>
      </c>
      <c r="AL66" s="69">
        <v>551</v>
      </c>
      <c r="AM66" s="70" t="s">
        <v>22</v>
      </c>
      <c r="AN66" s="22"/>
      <c r="AO66" s="102">
        <f t="shared" si="71"/>
        <v>0</v>
      </c>
      <c r="AP66" s="22"/>
      <c r="AQ66" s="102">
        <f t="shared" si="72"/>
        <v>0</v>
      </c>
      <c r="AR66" s="22" t="e">
        <f>#REF!+#REF!</f>
        <v>#REF!</v>
      </c>
      <c r="AS66" s="102" t="e">
        <f t="shared" si="73"/>
        <v>#REF!</v>
      </c>
      <c r="AT66" s="22"/>
      <c r="AU66" s="102">
        <f t="shared" si="74"/>
        <v>0</v>
      </c>
      <c r="AV66" s="22" t="e">
        <f>#REF!+#REF!</f>
        <v>#REF!</v>
      </c>
      <c r="AW66" s="102" t="e">
        <f t="shared" si="75"/>
        <v>#REF!</v>
      </c>
      <c r="AX66" s="22" t="e">
        <f>+#REF!+E66</f>
        <v>#REF!</v>
      </c>
      <c r="AY66" s="55">
        <f t="shared" si="57"/>
        <v>0</v>
      </c>
      <c r="AZ66" s="55" t="e">
        <f t="shared" si="58"/>
        <v>#REF!</v>
      </c>
      <c r="BA66" s="55" t="e">
        <f t="shared" si="59"/>
        <v>#REF!</v>
      </c>
      <c r="BB66" s="55" t="e">
        <f t="shared" si="60"/>
        <v>#REF!</v>
      </c>
      <c r="BC66" s="55">
        <f t="shared" si="61"/>
        <v>0</v>
      </c>
      <c r="BD66" s="51">
        <f t="shared" si="62"/>
        <v>0</v>
      </c>
    </row>
    <row r="67" spans="2:56" ht="12.75" customHeight="1">
      <c r="B67" s="494" t="s">
        <v>203</v>
      </c>
      <c r="C67" s="53"/>
      <c r="D67" s="54" t="s">
        <v>146</v>
      </c>
      <c r="E67" s="660"/>
      <c r="F67"/>
      <c r="G67"/>
      <c r="H67"/>
      <c r="I67"/>
      <c r="J67" s="36"/>
      <c r="P67" s="68" t="s">
        <v>164</v>
      </c>
      <c r="Q67" s="69">
        <v>552</v>
      </c>
      <c r="R67" s="70" t="s">
        <v>23</v>
      </c>
      <c r="S67" s="55"/>
      <c r="T67" s="55">
        <f t="shared" si="65"/>
        <v>0</v>
      </c>
      <c r="U67" s="55"/>
      <c r="V67" s="55">
        <f t="shared" si="66"/>
        <v>0</v>
      </c>
      <c r="W67" s="55" t="e">
        <f>+#REF!</f>
        <v>#REF!</v>
      </c>
      <c r="X67" s="55" t="e">
        <f t="shared" si="67"/>
        <v>#REF!</v>
      </c>
      <c r="Y67" s="55"/>
      <c r="Z67" s="55">
        <f t="shared" si="68"/>
        <v>0</v>
      </c>
      <c r="AA67" s="55" t="e">
        <f>+#REF!</f>
        <v>#REF!</v>
      </c>
      <c r="AB67" s="55" t="e">
        <f t="shared" si="69"/>
        <v>#REF!</v>
      </c>
      <c r="AC67" s="55">
        <f t="shared" si="70"/>
        <v>0</v>
      </c>
      <c r="AD67" s="55">
        <f t="shared" si="51"/>
        <v>0</v>
      </c>
      <c r="AE67" s="55" t="e">
        <f t="shared" si="52"/>
        <v>#REF!</v>
      </c>
      <c r="AF67" s="55" t="e">
        <f t="shared" si="53"/>
        <v>#REF!</v>
      </c>
      <c r="AG67" s="55" t="e">
        <f t="shared" si="54"/>
        <v>#REF!</v>
      </c>
      <c r="AH67" s="55">
        <f t="shared" si="55"/>
        <v>0</v>
      </c>
      <c r="AI67" s="51">
        <f t="shared" si="56"/>
        <v>0</v>
      </c>
      <c r="AK67" s="68" t="s">
        <v>164</v>
      </c>
      <c r="AL67" s="69">
        <v>552</v>
      </c>
      <c r="AM67" s="70" t="s">
        <v>23</v>
      </c>
      <c r="AN67" s="55"/>
      <c r="AO67" s="55">
        <f t="shared" si="71"/>
        <v>0</v>
      </c>
      <c r="AP67" s="55"/>
      <c r="AQ67" s="55">
        <f t="shared" si="72"/>
        <v>0</v>
      </c>
      <c r="AR67" s="55" t="e">
        <f>#REF!+#REF!</f>
        <v>#REF!</v>
      </c>
      <c r="AS67" s="55" t="e">
        <f t="shared" si="73"/>
        <v>#REF!</v>
      </c>
      <c r="AT67" s="55"/>
      <c r="AU67" s="55">
        <f t="shared" si="74"/>
        <v>0</v>
      </c>
      <c r="AV67" s="55" t="e">
        <f>#REF!+#REF!</f>
        <v>#REF!</v>
      </c>
      <c r="AW67" s="55" t="e">
        <f t="shared" si="75"/>
        <v>#REF!</v>
      </c>
      <c r="AX67" s="55" t="e">
        <f>+#REF!+E67</f>
        <v>#REF!</v>
      </c>
      <c r="AY67" s="55">
        <f t="shared" si="57"/>
        <v>0</v>
      </c>
      <c r="AZ67" s="55" t="e">
        <f t="shared" si="58"/>
        <v>#REF!</v>
      </c>
      <c r="BA67" s="55" t="e">
        <f t="shared" si="59"/>
        <v>#REF!</v>
      </c>
      <c r="BB67" s="55" t="e">
        <f t="shared" si="60"/>
        <v>#REF!</v>
      </c>
      <c r="BC67" s="55">
        <f t="shared" si="61"/>
        <v>0</v>
      </c>
      <c r="BD67" s="51">
        <f t="shared" si="62"/>
        <v>0</v>
      </c>
    </row>
    <row r="68" spans="2:56" ht="12.75" customHeight="1">
      <c r="B68" s="494" t="s">
        <v>204</v>
      </c>
      <c r="C68" s="53"/>
      <c r="D68" s="54" t="s">
        <v>147</v>
      </c>
      <c r="E68" s="660"/>
      <c r="F68"/>
      <c r="G68"/>
      <c r="H68"/>
      <c r="I68"/>
      <c r="J68" s="36"/>
      <c r="P68" s="68" t="s">
        <v>165</v>
      </c>
      <c r="Q68" s="69"/>
      <c r="R68" s="70" t="s">
        <v>144</v>
      </c>
      <c r="S68" s="22"/>
      <c r="T68" s="102">
        <f t="shared" si="65"/>
        <v>0</v>
      </c>
      <c r="U68" s="22"/>
      <c r="V68" s="102">
        <f t="shared" si="66"/>
        <v>0</v>
      </c>
      <c r="W68" s="22" t="e">
        <f>+#REF!</f>
        <v>#REF!</v>
      </c>
      <c r="X68" s="102" t="e">
        <f t="shared" si="67"/>
        <v>#REF!</v>
      </c>
      <c r="Y68" s="22"/>
      <c r="Z68" s="102">
        <f t="shared" si="68"/>
        <v>0</v>
      </c>
      <c r="AA68" s="22" t="e">
        <f>+#REF!</f>
        <v>#REF!</v>
      </c>
      <c r="AB68" s="102" t="e">
        <f t="shared" si="69"/>
        <v>#REF!</v>
      </c>
      <c r="AC68" s="22">
        <f t="shared" si="70"/>
        <v>0</v>
      </c>
      <c r="AD68" s="55">
        <f t="shared" si="51"/>
        <v>0</v>
      </c>
      <c r="AE68" s="55" t="e">
        <f t="shared" si="52"/>
        <v>#REF!</v>
      </c>
      <c r="AF68" s="55" t="e">
        <f t="shared" si="53"/>
        <v>#REF!</v>
      </c>
      <c r="AG68" s="55" t="e">
        <f t="shared" si="54"/>
        <v>#REF!</v>
      </c>
      <c r="AH68" s="55">
        <f t="shared" si="55"/>
        <v>0</v>
      </c>
      <c r="AI68" s="51">
        <f t="shared" si="56"/>
        <v>0</v>
      </c>
      <c r="AK68" s="68" t="s">
        <v>165</v>
      </c>
      <c r="AL68" s="69"/>
      <c r="AM68" s="70" t="s">
        <v>144</v>
      </c>
      <c r="AN68" s="22"/>
      <c r="AO68" s="102">
        <f t="shared" si="71"/>
        <v>0</v>
      </c>
      <c r="AP68" s="22"/>
      <c r="AQ68" s="102">
        <f t="shared" si="72"/>
        <v>0</v>
      </c>
      <c r="AR68" s="22" t="e">
        <f>#REF!+#REF!</f>
        <v>#REF!</v>
      </c>
      <c r="AS68" s="102" t="e">
        <f t="shared" si="73"/>
        <v>#REF!</v>
      </c>
      <c r="AT68" s="22"/>
      <c r="AU68" s="102">
        <f t="shared" si="74"/>
        <v>0</v>
      </c>
      <c r="AV68" s="22" t="e">
        <f>#REF!+#REF!</f>
        <v>#REF!</v>
      </c>
      <c r="AW68" s="102" t="e">
        <f t="shared" si="75"/>
        <v>#REF!</v>
      </c>
      <c r="AX68" s="22" t="e">
        <f>+#REF!+E68</f>
        <v>#REF!</v>
      </c>
      <c r="AY68" s="55">
        <f t="shared" si="57"/>
        <v>0</v>
      </c>
      <c r="AZ68" s="55" t="e">
        <f t="shared" si="58"/>
        <v>#REF!</v>
      </c>
      <c r="BA68" s="55" t="e">
        <f t="shared" si="59"/>
        <v>#REF!</v>
      </c>
      <c r="BB68" s="55" t="e">
        <f t="shared" si="60"/>
        <v>#REF!</v>
      </c>
      <c r="BC68" s="55">
        <f t="shared" si="61"/>
        <v>0</v>
      </c>
      <c r="BD68" s="51">
        <f t="shared" si="62"/>
        <v>0</v>
      </c>
    </row>
    <row r="69" spans="2:56" ht="12.75" customHeight="1">
      <c r="B69" s="52" t="s">
        <v>205</v>
      </c>
      <c r="C69" s="53">
        <v>553</v>
      </c>
      <c r="D69" s="54" t="s">
        <v>24</v>
      </c>
      <c r="E69" s="660"/>
      <c r="F69"/>
      <c r="G69"/>
      <c r="H69"/>
      <c r="I69"/>
      <c r="J69" s="36"/>
      <c r="P69" s="68" t="s">
        <v>166</v>
      </c>
      <c r="Q69" s="69"/>
      <c r="R69" s="70" t="s">
        <v>145</v>
      </c>
      <c r="S69" s="22"/>
      <c r="T69" s="102">
        <f t="shared" si="65"/>
        <v>0</v>
      </c>
      <c r="U69" s="22"/>
      <c r="V69" s="102">
        <f t="shared" si="66"/>
        <v>0</v>
      </c>
      <c r="W69" s="22" t="e">
        <f>+#REF!</f>
        <v>#REF!</v>
      </c>
      <c r="X69" s="102" t="e">
        <f t="shared" si="67"/>
        <v>#REF!</v>
      </c>
      <c r="Y69" s="22"/>
      <c r="Z69" s="102">
        <f t="shared" si="68"/>
        <v>0</v>
      </c>
      <c r="AA69" s="22" t="e">
        <f>+#REF!</f>
        <v>#REF!</v>
      </c>
      <c r="AB69" s="102" t="e">
        <f t="shared" si="69"/>
        <v>#REF!</v>
      </c>
      <c r="AC69" s="22">
        <f t="shared" si="70"/>
        <v>0</v>
      </c>
      <c r="AD69" s="55">
        <f t="shared" si="51"/>
        <v>0</v>
      </c>
      <c r="AE69" s="55" t="e">
        <f t="shared" si="52"/>
        <v>#REF!</v>
      </c>
      <c r="AF69" s="55" t="e">
        <f t="shared" si="53"/>
        <v>#REF!</v>
      </c>
      <c r="AG69" s="55" t="e">
        <f t="shared" si="54"/>
        <v>#REF!</v>
      </c>
      <c r="AH69" s="55">
        <f t="shared" si="55"/>
        <v>0</v>
      </c>
      <c r="AI69" s="51">
        <f t="shared" si="56"/>
        <v>0</v>
      </c>
      <c r="AK69" s="68" t="s">
        <v>166</v>
      </c>
      <c r="AL69" s="69"/>
      <c r="AM69" s="70" t="s">
        <v>145</v>
      </c>
      <c r="AN69" s="22"/>
      <c r="AO69" s="102">
        <f t="shared" si="71"/>
        <v>0</v>
      </c>
      <c r="AP69" s="22"/>
      <c r="AQ69" s="102">
        <f t="shared" si="72"/>
        <v>0</v>
      </c>
      <c r="AR69" s="22" t="e">
        <f>#REF!+#REF!</f>
        <v>#REF!</v>
      </c>
      <c r="AS69" s="102" t="e">
        <f t="shared" si="73"/>
        <v>#REF!</v>
      </c>
      <c r="AT69" s="22"/>
      <c r="AU69" s="102">
        <f t="shared" si="74"/>
        <v>0</v>
      </c>
      <c r="AV69" s="22" t="e">
        <f>#REF!+#REF!</f>
        <v>#REF!</v>
      </c>
      <c r="AW69" s="102" t="e">
        <f t="shared" si="75"/>
        <v>#REF!</v>
      </c>
      <c r="AX69" s="22" t="e">
        <f>+#REF!+E69</f>
        <v>#REF!</v>
      </c>
      <c r="AY69" s="55">
        <f t="shared" si="57"/>
        <v>0</v>
      </c>
      <c r="AZ69" s="55" t="e">
        <f t="shared" si="58"/>
        <v>#REF!</v>
      </c>
      <c r="BA69" s="55" t="e">
        <f t="shared" si="59"/>
        <v>#REF!</v>
      </c>
      <c r="BB69" s="55" t="e">
        <f t="shared" si="60"/>
        <v>#REF!</v>
      </c>
      <c r="BC69" s="55">
        <f t="shared" si="61"/>
        <v>0</v>
      </c>
      <c r="BD69" s="51">
        <f t="shared" si="62"/>
        <v>0</v>
      </c>
    </row>
    <row r="70" spans="2:56" ht="12.75" customHeight="1">
      <c r="B70" s="52" t="s">
        <v>206</v>
      </c>
      <c r="C70" s="53">
        <v>554</v>
      </c>
      <c r="D70" s="54" t="s">
        <v>65</v>
      </c>
      <c r="E70" s="660"/>
      <c r="F70"/>
      <c r="G70"/>
      <c r="H70"/>
      <c r="I70"/>
      <c r="J70" s="36"/>
      <c r="P70" s="68" t="s">
        <v>167</v>
      </c>
      <c r="Q70" s="69"/>
      <c r="R70" s="70" t="s">
        <v>146</v>
      </c>
      <c r="S70" s="22"/>
      <c r="T70" s="102">
        <f t="shared" si="65"/>
        <v>0</v>
      </c>
      <c r="U70" s="22"/>
      <c r="V70" s="102">
        <f t="shared" si="66"/>
        <v>0</v>
      </c>
      <c r="W70" s="22" t="e">
        <f>+#REF!</f>
        <v>#REF!</v>
      </c>
      <c r="X70" s="102" t="e">
        <f t="shared" si="67"/>
        <v>#REF!</v>
      </c>
      <c r="Y70" s="22"/>
      <c r="Z70" s="102">
        <f t="shared" si="68"/>
        <v>0</v>
      </c>
      <c r="AA70" s="22" t="e">
        <f>+#REF!</f>
        <v>#REF!</v>
      </c>
      <c r="AB70" s="102" t="e">
        <f t="shared" si="69"/>
        <v>#REF!</v>
      </c>
      <c r="AC70" s="22">
        <f t="shared" si="70"/>
        <v>0</v>
      </c>
      <c r="AD70" s="55">
        <f t="shared" si="51"/>
        <v>0</v>
      </c>
      <c r="AE70" s="55" t="e">
        <f t="shared" si="52"/>
        <v>#REF!</v>
      </c>
      <c r="AF70" s="55" t="e">
        <f t="shared" si="53"/>
        <v>#REF!</v>
      </c>
      <c r="AG70" s="55" t="e">
        <f t="shared" si="54"/>
        <v>#REF!</v>
      </c>
      <c r="AH70" s="55">
        <f t="shared" si="55"/>
        <v>0</v>
      </c>
      <c r="AI70" s="51">
        <f t="shared" si="56"/>
        <v>0</v>
      </c>
      <c r="AK70" s="68" t="s">
        <v>167</v>
      </c>
      <c r="AL70" s="69"/>
      <c r="AM70" s="70" t="s">
        <v>146</v>
      </c>
      <c r="AN70" s="22"/>
      <c r="AO70" s="102">
        <f t="shared" si="71"/>
        <v>0</v>
      </c>
      <c r="AP70" s="22"/>
      <c r="AQ70" s="102">
        <f t="shared" si="72"/>
        <v>0</v>
      </c>
      <c r="AR70" s="22" t="e">
        <f>#REF!+#REF!</f>
        <v>#REF!</v>
      </c>
      <c r="AS70" s="102" t="e">
        <f t="shared" si="73"/>
        <v>#REF!</v>
      </c>
      <c r="AT70" s="22"/>
      <c r="AU70" s="102">
        <f t="shared" si="74"/>
        <v>0</v>
      </c>
      <c r="AV70" s="22" t="e">
        <f>#REF!+#REF!</f>
        <v>#REF!</v>
      </c>
      <c r="AW70" s="102" t="e">
        <f t="shared" si="75"/>
        <v>#REF!</v>
      </c>
      <c r="AX70" s="22" t="e">
        <f>+#REF!+E70</f>
        <v>#REF!</v>
      </c>
      <c r="AY70" s="55">
        <f t="shared" si="57"/>
        <v>0</v>
      </c>
      <c r="AZ70" s="55" t="e">
        <f t="shared" si="58"/>
        <v>#REF!</v>
      </c>
      <c r="BA70" s="55" t="e">
        <f t="shared" si="59"/>
        <v>#REF!</v>
      </c>
      <c r="BB70" s="55" t="e">
        <f t="shared" si="60"/>
        <v>#REF!</v>
      </c>
      <c r="BC70" s="55">
        <f t="shared" si="61"/>
        <v>0</v>
      </c>
      <c r="BD70" s="51">
        <f t="shared" si="62"/>
        <v>0</v>
      </c>
    </row>
    <row r="71" spans="2:56" ht="12.75" customHeight="1">
      <c r="B71" s="52" t="s">
        <v>207</v>
      </c>
      <c r="C71" s="53">
        <v>555</v>
      </c>
      <c r="D71" s="54" t="s">
        <v>66</v>
      </c>
      <c r="E71" s="51">
        <f>SUM(E72:E73)</f>
        <v>0</v>
      </c>
      <c r="F71"/>
      <c r="G71"/>
      <c r="H71"/>
      <c r="I71"/>
      <c r="J71" s="36"/>
      <c r="P71" s="68" t="s">
        <v>168</v>
      </c>
      <c r="Q71" s="69"/>
      <c r="R71" s="70" t="s">
        <v>147</v>
      </c>
      <c r="S71" s="22"/>
      <c r="T71" s="102">
        <f t="shared" si="65"/>
        <v>0</v>
      </c>
      <c r="U71" s="22"/>
      <c r="V71" s="102">
        <f t="shared" si="66"/>
        <v>0</v>
      </c>
      <c r="W71" s="22" t="e">
        <f>+#REF!</f>
        <v>#REF!</v>
      </c>
      <c r="X71" s="102" t="e">
        <f t="shared" si="67"/>
        <v>#REF!</v>
      </c>
      <c r="Y71" s="22"/>
      <c r="Z71" s="102">
        <f t="shared" si="68"/>
        <v>0</v>
      </c>
      <c r="AA71" s="22" t="e">
        <f>+#REF!</f>
        <v>#REF!</v>
      </c>
      <c r="AB71" s="102" t="e">
        <f t="shared" si="69"/>
        <v>#REF!</v>
      </c>
      <c r="AC71" s="22">
        <f t="shared" si="70"/>
        <v>0</v>
      </c>
      <c r="AD71" s="55">
        <f t="shared" si="51"/>
        <v>0</v>
      </c>
      <c r="AE71" s="55" t="e">
        <f t="shared" si="52"/>
        <v>#REF!</v>
      </c>
      <c r="AF71" s="55" t="e">
        <f t="shared" si="53"/>
        <v>#REF!</v>
      </c>
      <c r="AG71" s="55" t="e">
        <f t="shared" si="54"/>
        <v>#REF!</v>
      </c>
      <c r="AH71" s="55">
        <f t="shared" si="55"/>
        <v>0</v>
      </c>
      <c r="AI71" s="51">
        <f t="shared" si="56"/>
        <v>0</v>
      </c>
      <c r="AK71" s="68" t="s">
        <v>168</v>
      </c>
      <c r="AL71" s="69"/>
      <c r="AM71" s="70" t="s">
        <v>147</v>
      </c>
      <c r="AN71" s="22"/>
      <c r="AO71" s="102">
        <f t="shared" si="71"/>
        <v>0</v>
      </c>
      <c r="AP71" s="22"/>
      <c r="AQ71" s="102">
        <f t="shared" si="72"/>
        <v>0</v>
      </c>
      <c r="AR71" s="22" t="e">
        <f>#REF!+#REF!</f>
        <v>#REF!</v>
      </c>
      <c r="AS71" s="102" t="e">
        <f t="shared" si="73"/>
        <v>#REF!</v>
      </c>
      <c r="AT71" s="22"/>
      <c r="AU71" s="102">
        <f t="shared" si="74"/>
        <v>0</v>
      </c>
      <c r="AV71" s="22" t="e">
        <f>#REF!+#REF!</f>
        <v>#REF!</v>
      </c>
      <c r="AW71" s="102" t="e">
        <f t="shared" si="75"/>
        <v>#REF!</v>
      </c>
      <c r="AX71" s="22" t="e">
        <f>+#REF!+E71</f>
        <v>#REF!</v>
      </c>
      <c r="AY71" s="55">
        <f t="shared" si="57"/>
        <v>0</v>
      </c>
      <c r="AZ71" s="55" t="e">
        <f t="shared" si="58"/>
        <v>#REF!</v>
      </c>
      <c r="BA71" s="55" t="e">
        <f t="shared" si="59"/>
        <v>#REF!</v>
      </c>
      <c r="BB71" s="55" t="e">
        <f t="shared" si="60"/>
        <v>#REF!</v>
      </c>
      <c r="BC71" s="55">
        <f t="shared" si="61"/>
        <v>0</v>
      </c>
      <c r="BD71" s="51">
        <f t="shared" si="62"/>
        <v>0</v>
      </c>
    </row>
    <row r="72" spans="2:56" ht="12.75" customHeight="1">
      <c r="B72" s="494" t="s">
        <v>208</v>
      </c>
      <c r="C72" s="67"/>
      <c r="D72" s="61" t="s">
        <v>73</v>
      </c>
      <c r="E72" s="660"/>
      <c r="F72"/>
      <c r="G72"/>
      <c r="H72"/>
      <c r="I72"/>
      <c r="J72" s="36"/>
      <c r="P72" s="68" t="s">
        <v>169</v>
      </c>
      <c r="Q72" s="69">
        <v>553</v>
      </c>
      <c r="R72" s="70" t="s">
        <v>24</v>
      </c>
      <c r="S72" s="22"/>
      <c r="T72" s="102">
        <f t="shared" si="65"/>
        <v>0</v>
      </c>
      <c r="U72" s="22"/>
      <c r="V72" s="102">
        <f t="shared" si="66"/>
        <v>0</v>
      </c>
      <c r="W72" s="22" t="e">
        <f>+#REF!</f>
        <v>#REF!</v>
      </c>
      <c r="X72" s="102" t="e">
        <f t="shared" si="67"/>
        <v>#REF!</v>
      </c>
      <c r="Y72" s="22"/>
      <c r="Z72" s="102">
        <f t="shared" si="68"/>
        <v>0</v>
      </c>
      <c r="AA72" s="22" t="e">
        <f>+#REF!</f>
        <v>#REF!</v>
      </c>
      <c r="AB72" s="102" t="e">
        <f t="shared" si="69"/>
        <v>#REF!</v>
      </c>
      <c r="AC72" s="22">
        <f t="shared" si="70"/>
        <v>0</v>
      </c>
      <c r="AD72" s="55">
        <f t="shared" si="51"/>
        <v>0</v>
      </c>
      <c r="AE72" s="55" t="e">
        <f t="shared" si="52"/>
        <v>#REF!</v>
      </c>
      <c r="AF72" s="55" t="e">
        <f t="shared" si="53"/>
        <v>#REF!</v>
      </c>
      <c r="AG72" s="55" t="e">
        <f t="shared" si="54"/>
        <v>#REF!</v>
      </c>
      <c r="AH72" s="55">
        <f t="shared" si="55"/>
        <v>0</v>
      </c>
      <c r="AI72" s="51">
        <f t="shared" si="56"/>
        <v>0</v>
      </c>
      <c r="AK72" s="68" t="s">
        <v>169</v>
      </c>
      <c r="AL72" s="69">
        <v>553</v>
      </c>
      <c r="AM72" s="70" t="s">
        <v>24</v>
      </c>
      <c r="AN72" s="22"/>
      <c r="AO72" s="102">
        <f t="shared" si="71"/>
        <v>0</v>
      </c>
      <c r="AP72" s="22"/>
      <c r="AQ72" s="102">
        <f t="shared" si="72"/>
        <v>0</v>
      </c>
      <c r="AR72" s="22" t="e">
        <f>#REF!+#REF!</f>
        <v>#REF!</v>
      </c>
      <c r="AS72" s="102" t="e">
        <f t="shared" si="73"/>
        <v>#REF!</v>
      </c>
      <c r="AT72" s="22"/>
      <c r="AU72" s="102">
        <f t="shared" si="74"/>
        <v>0</v>
      </c>
      <c r="AV72" s="22" t="e">
        <f>#REF!+#REF!</f>
        <v>#REF!</v>
      </c>
      <c r="AW72" s="102" t="e">
        <f t="shared" si="75"/>
        <v>#REF!</v>
      </c>
      <c r="AX72" s="22" t="e">
        <f>+#REF!+E72</f>
        <v>#REF!</v>
      </c>
      <c r="AY72" s="55">
        <f t="shared" si="57"/>
        <v>0</v>
      </c>
      <c r="AZ72" s="55" t="e">
        <f t="shared" si="58"/>
        <v>#REF!</v>
      </c>
      <c r="BA72" s="55" t="e">
        <f t="shared" si="59"/>
        <v>#REF!</v>
      </c>
      <c r="BB72" s="55" t="e">
        <f t="shared" si="60"/>
        <v>#REF!</v>
      </c>
      <c r="BC72" s="55">
        <f t="shared" si="61"/>
        <v>0</v>
      </c>
      <c r="BD72" s="51">
        <f t="shared" si="62"/>
        <v>0</v>
      </c>
    </row>
    <row r="73" spans="2:56" ht="12.75" customHeight="1">
      <c r="B73" s="494" t="s">
        <v>209</v>
      </c>
      <c r="C73" s="67"/>
      <c r="D73" s="36" t="s">
        <v>74</v>
      </c>
      <c r="E73" s="660"/>
      <c r="F73"/>
      <c r="G73"/>
      <c r="H73"/>
      <c r="I73"/>
      <c r="J73" s="36"/>
      <c r="P73" s="68" t="s">
        <v>170</v>
      </c>
      <c r="Q73" s="69">
        <v>554</v>
      </c>
      <c r="R73" s="70" t="s">
        <v>65</v>
      </c>
      <c r="S73" s="22"/>
      <c r="T73" s="102">
        <f t="shared" si="65"/>
        <v>0</v>
      </c>
      <c r="U73" s="22"/>
      <c r="V73" s="102">
        <f t="shared" si="66"/>
        <v>0</v>
      </c>
      <c r="W73" s="22" t="e">
        <f>+#REF!</f>
        <v>#REF!</v>
      </c>
      <c r="X73" s="102" t="e">
        <f t="shared" si="67"/>
        <v>#REF!</v>
      </c>
      <c r="Y73" s="22"/>
      <c r="Z73" s="102">
        <f t="shared" si="68"/>
        <v>0</v>
      </c>
      <c r="AA73" s="22" t="e">
        <f>+#REF!</f>
        <v>#REF!</v>
      </c>
      <c r="AB73" s="102" t="e">
        <f t="shared" si="69"/>
        <v>#REF!</v>
      </c>
      <c r="AC73" s="22">
        <f t="shared" si="70"/>
        <v>0</v>
      </c>
      <c r="AD73" s="55">
        <f t="shared" si="51"/>
        <v>0</v>
      </c>
      <c r="AE73" s="55" t="e">
        <f t="shared" si="52"/>
        <v>#REF!</v>
      </c>
      <c r="AF73" s="55" t="e">
        <f t="shared" si="53"/>
        <v>#REF!</v>
      </c>
      <c r="AG73" s="55" t="e">
        <f t="shared" si="54"/>
        <v>#REF!</v>
      </c>
      <c r="AH73" s="55">
        <f t="shared" si="55"/>
        <v>0</v>
      </c>
      <c r="AI73" s="51">
        <f t="shared" si="56"/>
        <v>0</v>
      </c>
      <c r="AK73" s="68" t="s">
        <v>170</v>
      </c>
      <c r="AL73" s="69">
        <v>554</v>
      </c>
      <c r="AM73" s="70" t="s">
        <v>65</v>
      </c>
      <c r="AN73" s="22"/>
      <c r="AO73" s="102">
        <f t="shared" si="71"/>
        <v>0</v>
      </c>
      <c r="AP73" s="22"/>
      <c r="AQ73" s="102">
        <f t="shared" si="72"/>
        <v>0</v>
      </c>
      <c r="AR73" s="22" t="e">
        <f>#REF!+#REF!</f>
        <v>#REF!</v>
      </c>
      <c r="AS73" s="102" t="e">
        <f t="shared" si="73"/>
        <v>#REF!</v>
      </c>
      <c r="AT73" s="22"/>
      <c r="AU73" s="102">
        <f t="shared" si="74"/>
        <v>0</v>
      </c>
      <c r="AV73" s="22" t="e">
        <f>#REF!+#REF!</f>
        <v>#REF!</v>
      </c>
      <c r="AW73" s="102" t="e">
        <f t="shared" si="75"/>
        <v>#REF!</v>
      </c>
      <c r="AX73" s="22" t="e">
        <f>+#REF!+E73</f>
        <v>#REF!</v>
      </c>
      <c r="AY73" s="55">
        <f t="shared" si="57"/>
        <v>0</v>
      </c>
      <c r="AZ73" s="55" t="e">
        <f t="shared" si="58"/>
        <v>#REF!</v>
      </c>
      <c r="BA73" s="55" t="e">
        <f t="shared" si="59"/>
        <v>#REF!</v>
      </c>
      <c r="BB73" s="55" t="e">
        <f t="shared" si="60"/>
        <v>#REF!</v>
      </c>
      <c r="BC73" s="55">
        <f t="shared" si="61"/>
        <v>0</v>
      </c>
      <c r="BD73" s="51">
        <f t="shared" si="62"/>
        <v>0</v>
      </c>
    </row>
    <row r="74" spans="2:56" ht="12.75" customHeight="1">
      <c r="B74" s="52" t="s">
        <v>210</v>
      </c>
      <c r="C74" s="53">
        <v>556</v>
      </c>
      <c r="D74" s="54" t="s">
        <v>67</v>
      </c>
      <c r="E74" s="660"/>
      <c r="F74"/>
      <c r="G74"/>
      <c r="H74"/>
      <c r="I74"/>
      <c r="J74" s="36"/>
      <c r="P74" s="68" t="s">
        <v>171</v>
      </c>
      <c r="Q74" s="69">
        <v>555</v>
      </c>
      <c r="R74" s="70" t="s">
        <v>66</v>
      </c>
      <c r="S74" s="55"/>
      <c r="T74" s="55">
        <f t="shared" si="65"/>
        <v>0</v>
      </c>
      <c r="U74" s="55"/>
      <c r="V74" s="55">
        <f t="shared" si="66"/>
        <v>0</v>
      </c>
      <c r="W74" s="55" t="e">
        <f>+#REF!</f>
        <v>#REF!</v>
      </c>
      <c r="X74" s="55" t="e">
        <f t="shared" si="67"/>
        <v>#REF!</v>
      </c>
      <c r="Y74" s="55"/>
      <c r="Z74" s="55">
        <f t="shared" si="68"/>
        <v>0</v>
      </c>
      <c r="AA74" s="55" t="e">
        <f>+#REF!</f>
        <v>#REF!</v>
      </c>
      <c r="AB74" s="55" t="e">
        <f t="shared" si="69"/>
        <v>#REF!</v>
      </c>
      <c r="AC74" s="55">
        <f t="shared" si="70"/>
        <v>0</v>
      </c>
      <c r="AD74" s="55">
        <f t="shared" si="51"/>
        <v>0</v>
      </c>
      <c r="AE74" s="55" t="e">
        <f t="shared" si="52"/>
        <v>#REF!</v>
      </c>
      <c r="AF74" s="55" t="e">
        <f t="shared" si="53"/>
        <v>#REF!</v>
      </c>
      <c r="AG74" s="55" t="e">
        <f t="shared" si="54"/>
        <v>#REF!</v>
      </c>
      <c r="AH74" s="55">
        <f t="shared" si="55"/>
        <v>0</v>
      </c>
      <c r="AI74" s="51">
        <f t="shared" si="56"/>
        <v>0</v>
      </c>
      <c r="AK74" s="68" t="s">
        <v>171</v>
      </c>
      <c r="AL74" s="69">
        <v>555</v>
      </c>
      <c r="AM74" s="70" t="s">
        <v>66</v>
      </c>
      <c r="AN74" s="55"/>
      <c r="AO74" s="55">
        <f t="shared" si="71"/>
        <v>0</v>
      </c>
      <c r="AP74" s="55"/>
      <c r="AQ74" s="55">
        <f t="shared" si="72"/>
        <v>0</v>
      </c>
      <c r="AR74" s="55" t="e">
        <f>#REF!+#REF!</f>
        <v>#REF!</v>
      </c>
      <c r="AS74" s="55" t="e">
        <f t="shared" si="73"/>
        <v>#REF!</v>
      </c>
      <c r="AT74" s="55"/>
      <c r="AU74" s="55">
        <f t="shared" si="74"/>
        <v>0</v>
      </c>
      <c r="AV74" s="55" t="e">
        <f>#REF!+#REF!</f>
        <v>#REF!</v>
      </c>
      <c r="AW74" s="55" t="e">
        <f t="shared" si="75"/>
        <v>#REF!</v>
      </c>
      <c r="AX74" s="55" t="e">
        <f>+#REF!+E74</f>
        <v>#REF!</v>
      </c>
      <c r="AY74" s="55">
        <f t="shared" si="57"/>
        <v>0</v>
      </c>
      <c r="AZ74" s="55" t="e">
        <f t="shared" si="58"/>
        <v>#REF!</v>
      </c>
      <c r="BA74" s="55" t="e">
        <f t="shared" si="59"/>
        <v>#REF!</v>
      </c>
      <c r="BB74" s="55" t="e">
        <f t="shared" si="60"/>
        <v>#REF!</v>
      </c>
      <c r="BC74" s="55">
        <f t="shared" si="61"/>
        <v>0</v>
      </c>
      <c r="BD74" s="51">
        <f t="shared" si="62"/>
        <v>0</v>
      </c>
    </row>
    <row r="75" spans="2:56" ht="12.75" customHeight="1">
      <c r="B75" s="52" t="s">
        <v>211</v>
      </c>
      <c r="C75" s="53">
        <v>559</v>
      </c>
      <c r="D75" s="54" t="s">
        <v>25</v>
      </c>
      <c r="E75" s="51">
        <f>SUM(E76:E79)</f>
        <v>0</v>
      </c>
      <c r="F75"/>
      <c r="G75"/>
      <c r="H75"/>
      <c r="I75"/>
      <c r="J75" s="36"/>
      <c r="P75" s="68" t="s">
        <v>172</v>
      </c>
      <c r="Q75" s="119"/>
      <c r="R75" s="108" t="s">
        <v>73</v>
      </c>
      <c r="S75" s="22"/>
      <c r="T75" s="102">
        <f t="shared" si="65"/>
        <v>0</v>
      </c>
      <c r="U75" s="22"/>
      <c r="V75" s="102">
        <f t="shared" si="66"/>
        <v>0</v>
      </c>
      <c r="W75" s="22" t="e">
        <f>+#REF!</f>
        <v>#REF!</v>
      </c>
      <c r="X75" s="102" t="e">
        <f t="shared" si="67"/>
        <v>#REF!</v>
      </c>
      <c r="Y75" s="22"/>
      <c r="Z75" s="102">
        <f t="shared" si="68"/>
        <v>0</v>
      </c>
      <c r="AA75" s="22" t="e">
        <f>+#REF!</f>
        <v>#REF!</v>
      </c>
      <c r="AB75" s="102" t="e">
        <f t="shared" si="69"/>
        <v>#REF!</v>
      </c>
      <c r="AC75" s="22">
        <f t="shared" si="70"/>
        <v>0</v>
      </c>
      <c r="AD75" s="55">
        <f t="shared" si="51"/>
        <v>0</v>
      </c>
      <c r="AE75" s="55" t="e">
        <f t="shared" si="52"/>
        <v>#REF!</v>
      </c>
      <c r="AF75" s="55" t="e">
        <f t="shared" si="53"/>
        <v>#REF!</v>
      </c>
      <c r="AG75" s="55" t="e">
        <f t="shared" si="54"/>
        <v>#REF!</v>
      </c>
      <c r="AH75" s="55">
        <f t="shared" si="55"/>
        <v>0</v>
      </c>
      <c r="AI75" s="51">
        <f t="shared" si="56"/>
        <v>0</v>
      </c>
      <c r="AK75" s="68" t="s">
        <v>172</v>
      </c>
      <c r="AL75" s="119"/>
      <c r="AM75" s="108" t="s">
        <v>73</v>
      </c>
      <c r="AN75" s="22"/>
      <c r="AO75" s="102">
        <f t="shared" si="71"/>
        <v>0</v>
      </c>
      <c r="AP75" s="22"/>
      <c r="AQ75" s="102">
        <f t="shared" si="72"/>
        <v>0</v>
      </c>
      <c r="AR75" s="22" t="e">
        <f>#REF!+#REF!</f>
        <v>#REF!</v>
      </c>
      <c r="AS75" s="102" t="e">
        <f t="shared" si="73"/>
        <v>#REF!</v>
      </c>
      <c r="AT75" s="22"/>
      <c r="AU75" s="102">
        <f t="shared" si="74"/>
        <v>0</v>
      </c>
      <c r="AV75" s="22" t="e">
        <f>#REF!+#REF!</f>
        <v>#REF!</v>
      </c>
      <c r="AW75" s="102" t="e">
        <f t="shared" si="75"/>
        <v>#REF!</v>
      </c>
      <c r="AX75" s="22" t="e">
        <f>+#REF!+E75</f>
        <v>#REF!</v>
      </c>
      <c r="AY75" s="55">
        <f t="shared" si="57"/>
        <v>0</v>
      </c>
      <c r="AZ75" s="55" t="e">
        <f t="shared" si="58"/>
        <v>#REF!</v>
      </c>
      <c r="BA75" s="55" t="e">
        <f t="shared" si="59"/>
        <v>#REF!</v>
      </c>
      <c r="BB75" s="55" t="e">
        <f t="shared" si="60"/>
        <v>#REF!</v>
      </c>
      <c r="BC75" s="55">
        <f t="shared" si="61"/>
        <v>0</v>
      </c>
      <c r="BD75" s="51">
        <f t="shared" si="62"/>
        <v>0</v>
      </c>
    </row>
    <row r="76" spans="2:56" ht="12.75" customHeight="1">
      <c r="B76" s="494" t="s">
        <v>212</v>
      </c>
      <c r="C76" s="53"/>
      <c r="D76" s="54" t="s">
        <v>148</v>
      </c>
      <c r="E76" s="660"/>
      <c r="F76"/>
      <c r="G76"/>
      <c r="H76"/>
      <c r="I76"/>
      <c r="J76" s="36"/>
      <c r="P76" s="68" t="s">
        <v>173</v>
      </c>
      <c r="Q76" s="119"/>
      <c r="R76" s="26" t="s">
        <v>74</v>
      </c>
      <c r="S76" s="22"/>
      <c r="T76" s="102">
        <f t="shared" si="65"/>
        <v>0</v>
      </c>
      <c r="U76" s="22"/>
      <c r="V76" s="102">
        <f t="shared" si="66"/>
        <v>0</v>
      </c>
      <c r="W76" s="22" t="e">
        <f>+#REF!</f>
        <v>#REF!</v>
      </c>
      <c r="X76" s="102" t="e">
        <f t="shared" si="67"/>
        <v>#REF!</v>
      </c>
      <c r="Y76" s="22"/>
      <c r="Z76" s="102">
        <f t="shared" si="68"/>
        <v>0</v>
      </c>
      <c r="AA76" s="22" t="e">
        <f>+#REF!</f>
        <v>#REF!</v>
      </c>
      <c r="AB76" s="102" t="e">
        <f t="shared" si="69"/>
        <v>#REF!</v>
      </c>
      <c r="AC76" s="22">
        <f t="shared" si="70"/>
        <v>0</v>
      </c>
      <c r="AD76" s="55">
        <f t="shared" si="51"/>
        <v>0</v>
      </c>
      <c r="AE76" s="55" t="e">
        <f t="shared" si="52"/>
        <v>#REF!</v>
      </c>
      <c r="AF76" s="55" t="e">
        <f t="shared" si="53"/>
        <v>#REF!</v>
      </c>
      <c r="AG76" s="55" t="e">
        <f t="shared" si="54"/>
        <v>#REF!</v>
      </c>
      <c r="AH76" s="55">
        <f t="shared" si="55"/>
        <v>0</v>
      </c>
      <c r="AI76" s="51">
        <f t="shared" si="56"/>
        <v>0</v>
      </c>
      <c r="AK76" s="68" t="s">
        <v>173</v>
      </c>
      <c r="AL76" s="119"/>
      <c r="AM76" s="26" t="s">
        <v>74</v>
      </c>
      <c r="AN76" s="22"/>
      <c r="AO76" s="102">
        <f t="shared" si="71"/>
        <v>0</v>
      </c>
      <c r="AP76" s="22"/>
      <c r="AQ76" s="102">
        <f t="shared" si="72"/>
        <v>0</v>
      </c>
      <c r="AR76" s="22" t="e">
        <f>#REF!+#REF!</f>
        <v>#REF!</v>
      </c>
      <c r="AS76" s="102" t="e">
        <f t="shared" si="73"/>
        <v>#REF!</v>
      </c>
      <c r="AT76" s="22"/>
      <c r="AU76" s="102">
        <f t="shared" si="74"/>
        <v>0</v>
      </c>
      <c r="AV76" s="22" t="e">
        <f>#REF!+#REF!</f>
        <v>#REF!</v>
      </c>
      <c r="AW76" s="102" t="e">
        <f t="shared" si="75"/>
        <v>#REF!</v>
      </c>
      <c r="AX76" s="22" t="e">
        <f>+#REF!+E76</f>
        <v>#REF!</v>
      </c>
      <c r="AY76" s="55">
        <f t="shared" si="57"/>
        <v>0</v>
      </c>
      <c r="AZ76" s="55" t="e">
        <f t="shared" si="58"/>
        <v>#REF!</v>
      </c>
      <c r="BA76" s="55" t="e">
        <f t="shared" si="59"/>
        <v>#REF!</v>
      </c>
      <c r="BB76" s="55" t="e">
        <f t="shared" si="60"/>
        <v>#REF!</v>
      </c>
      <c r="BC76" s="55">
        <f t="shared" si="61"/>
        <v>0</v>
      </c>
      <c r="BD76" s="51">
        <f t="shared" si="62"/>
        <v>0</v>
      </c>
    </row>
    <row r="77" spans="2:56" ht="12.75" customHeight="1">
      <c r="B77" s="494" t="s">
        <v>213</v>
      </c>
      <c r="C77" s="53"/>
      <c r="D77" s="70" t="s">
        <v>149</v>
      </c>
      <c r="E77" s="660"/>
      <c r="F77"/>
      <c r="G77"/>
      <c r="H77"/>
      <c r="I77"/>
      <c r="J77" s="36"/>
      <c r="P77" s="68" t="s">
        <v>174</v>
      </c>
      <c r="Q77" s="69">
        <v>556</v>
      </c>
      <c r="R77" s="70" t="s">
        <v>67</v>
      </c>
      <c r="S77" s="22"/>
      <c r="T77" s="102">
        <f t="shared" si="65"/>
        <v>0</v>
      </c>
      <c r="U77" s="22"/>
      <c r="V77" s="102">
        <f t="shared" si="66"/>
        <v>0</v>
      </c>
      <c r="W77" s="22" t="e">
        <f>+#REF!</f>
        <v>#REF!</v>
      </c>
      <c r="X77" s="102" t="e">
        <f t="shared" si="67"/>
        <v>#REF!</v>
      </c>
      <c r="Y77" s="22"/>
      <c r="Z77" s="102">
        <f t="shared" si="68"/>
        <v>0</v>
      </c>
      <c r="AA77" s="22" t="e">
        <f>+#REF!</f>
        <v>#REF!</v>
      </c>
      <c r="AB77" s="102" t="e">
        <f t="shared" si="69"/>
        <v>#REF!</v>
      </c>
      <c r="AC77" s="22">
        <f t="shared" si="70"/>
        <v>0</v>
      </c>
      <c r="AD77" s="55">
        <f t="shared" si="51"/>
        <v>0</v>
      </c>
      <c r="AE77" s="55" t="e">
        <f t="shared" si="52"/>
        <v>#REF!</v>
      </c>
      <c r="AF77" s="55" t="e">
        <f t="shared" si="53"/>
        <v>#REF!</v>
      </c>
      <c r="AG77" s="55" t="e">
        <f t="shared" si="54"/>
        <v>#REF!</v>
      </c>
      <c r="AH77" s="55">
        <f t="shared" si="55"/>
        <v>0</v>
      </c>
      <c r="AI77" s="51">
        <f t="shared" si="56"/>
        <v>0</v>
      </c>
      <c r="AK77" s="68" t="s">
        <v>174</v>
      </c>
      <c r="AL77" s="69">
        <v>556</v>
      </c>
      <c r="AM77" s="70" t="s">
        <v>67</v>
      </c>
      <c r="AN77" s="22"/>
      <c r="AO77" s="102">
        <f t="shared" si="71"/>
        <v>0</v>
      </c>
      <c r="AP77" s="22"/>
      <c r="AQ77" s="102">
        <f t="shared" si="72"/>
        <v>0</v>
      </c>
      <c r="AR77" s="22" t="e">
        <f>#REF!+#REF!</f>
        <v>#REF!</v>
      </c>
      <c r="AS77" s="102" t="e">
        <f t="shared" si="73"/>
        <v>#REF!</v>
      </c>
      <c r="AT77" s="22"/>
      <c r="AU77" s="102">
        <f t="shared" si="74"/>
        <v>0</v>
      </c>
      <c r="AV77" s="22" t="e">
        <f>#REF!+#REF!</f>
        <v>#REF!</v>
      </c>
      <c r="AW77" s="102" t="e">
        <f t="shared" si="75"/>
        <v>#REF!</v>
      </c>
      <c r="AX77" s="22" t="e">
        <f>+#REF!+E77</f>
        <v>#REF!</v>
      </c>
      <c r="AY77" s="55">
        <f t="shared" si="57"/>
        <v>0</v>
      </c>
      <c r="AZ77" s="55" t="e">
        <f t="shared" si="58"/>
        <v>#REF!</v>
      </c>
      <c r="BA77" s="55" t="e">
        <f t="shared" si="59"/>
        <v>#REF!</v>
      </c>
      <c r="BB77" s="55" t="e">
        <f t="shared" si="60"/>
        <v>#REF!</v>
      </c>
      <c r="BC77" s="55">
        <f t="shared" si="61"/>
        <v>0</v>
      </c>
      <c r="BD77" s="51">
        <f t="shared" si="62"/>
        <v>0</v>
      </c>
    </row>
    <row r="78" spans="2:56" ht="12.75" customHeight="1">
      <c r="B78" s="494" t="s">
        <v>214</v>
      </c>
      <c r="C78" s="53"/>
      <c r="D78" s="54" t="s">
        <v>75</v>
      </c>
      <c r="E78" s="660"/>
      <c r="F78"/>
      <c r="G78"/>
      <c r="H78"/>
      <c r="I78"/>
      <c r="J78" s="36"/>
      <c r="P78" s="68" t="s">
        <v>175</v>
      </c>
      <c r="Q78" s="69">
        <v>559</v>
      </c>
      <c r="R78" s="70" t="s">
        <v>25</v>
      </c>
      <c r="S78" s="55"/>
      <c r="T78" s="55">
        <f t="shared" si="65"/>
        <v>0</v>
      </c>
      <c r="U78" s="55"/>
      <c r="V78" s="55">
        <f t="shared" si="66"/>
        <v>0</v>
      </c>
      <c r="W78" s="55" t="e">
        <f>+#REF!</f>
        <v>#REF!</v>
      </c>
      <c r="X78" s="55" t="e">
        <f t="shared" si="67"/>
        <v>#REF!</v>
      </c>
      <c r="Y78" s="55"/>
      <c r="Z78" s="55">
        <f t="shared" si="68"/>
        <v>0</v>
      </c>
      <c r="AA78" s="55" t="e">
        <f>+#REF!</f>
        <v>#REF!</v>
      </c>
      <c r="AB78" s="55" t="e">
        <f t="shared" si="69"/>
        <v>#REF!</v>
      </c>
      <c r="AC78" s="55">
        <f t="shared" si="70"/>
        <v>0</v>
      </c>
      <c r="AD78" s="55">
        <f t="shared" si="51"/>
        <v>0</v>
      </c>
      <c r="AE78" s="55" t="e">
        <f t="shared" si="52"/>
        <v>#REF!</v>
      </c>
      <c r="AF78" s="55" t="e">
        <f t="shared" si="53"/>
        <v>#REF!</v>
      </c>
      <c r="AG78" s="55" t="e">
        <f t="shared" si="54"/>
        <v>#REF!</v>
      </c>
      <c r="AH78" s="55">
        <f t="shared" si="55"/>
        <v>0</v>
      </c>
      <c r="AI78" s="51">
        <f t="shared" si="56"/>
        <v>0</v>
      </c>
      <c r="AK78" s="68" t="s">
        <v>175</v>
      </c>
      <c r="AL78" s="69">
        <v>559</v>
      </c>
      <c r="AM78" s="70" t="s">
        <v>25</v>
      </c>
      <c r="AN78" s="55"/>
      <c r="AO78" s="55">
        <f t="shared" si="71"/>
        <v>0</v>
      </c>
      <c r="AP78" s="55"/>
      <c r="AQ78" s="55">
        <f t="shared" si="72"/>
        <v>0</v>
      </c>
      <c r="AR78" s="55" t="e">
        <f>#REF!+#REF!</f>
        <v>#REF!</v>
      </c>
      <c r="AS78" s="55" t="e">
        <f t="shared" si="73"/>
        <v>#REF!</v>
      </c>
      <c r="AT78" s="55"/>
      <c r="AU78" s="55">
        <f t="shared" si="74"/>
        <v>0</v>
      </c>
      <c r="AV78" s="55" t="e">
        <f>#REF!+#REF!</f>
        <v>#REF!</v>
      </c>
      <c r="AW78" s="55" t="e">
        <f t="shared" si="75"/>
        <v>#REF!</v>
      </c>
      <c r="AX78" s="55" t="e">
        <f>+#REF!+E78</f>
        <v>#REF!</v>
      </c>
      <c r="AY78" s="55">
        <f t="shared" si="57"/>
        <v>0</v>
      </c>
      <c r="AZ78" s="55" t="e">
        <f t="shared" si="58"/>
        <v>#REF!</v>
      </c>
      <c r="BA78" s="55" t="e">
        <f t="shared" si="59"/>
        <v>#REF!</v>
      </c>
      <c r="BB78" s="55" t="e">
        <f t="shared" si="60"/>
        <v>#REF!</v>
      </c>
      <c r="BC78" s="55">
        <f t="shared" si="61"/>
        <v>0</v>
      </c>
      <c r="BD78" s="51">
        <f t="shared" si="62"/>
        <v>0</v>
      </c>
    </row>
    <row r="79" spans="2:56" ht="12.75" customHeight="1">
      <c r="B79" s="497" t="s">
        <v>215</v>
      </c>
      <c r="C79" s="69"/>
      <c r="D79" s="70" t="s">
        <v>25</v>
      </c>
      <c r="E79" s="660"/>
      <c r="F79"/>
      <c r="G79"/>
      <c r="H79"/>
      <c r="I79"/>
      <c r="J79" s="36"/>
      <c r="P79" s="68" t="s">
        <v>176</v>
      </c>
      <c r="Q79" s="69"/>
      <c r="R79" s="70" t="s">
        <v>148</v>
      </c>
      <c r="S79" s="22"/>
      <c r="T79" s="102">
        <f t="shared" si="65"/>
        <v>0</v>
      </c>
      <c r="U79" s="22"/>
      <c r="V79" s="102">
        <f t="shared" si="66"/>
        <v>0</v>
      </c>
      <c r="W79" s="22" t="e">
        <f>+#REF!</f>
        <v>#REF!</v>
      </c>
      <c r="X79" s="102" t="e">
        <f t="shared" si="67"/>
        <v>#REF!</v>
      </c>
      <c r="Y79" s="22"/>
      <c r="Z79" s="102">
        <f t="shared" si="68"/>
        <v>0</v>
      </c>
      <c r="AA79" s="22" t="e">
        <f>+#REF!</f>
        <v>#REF!</v>
      </c>
      <c r="AB79" s="102" t="e">
        <f t="shared" si="69"/>
        <v>#REF!</v>
      </c>
      <c r="AC79" s="22">
        <f t="shared" si="70"/>
        <v>0</v>
      </c>
      <c r="AD79" s="55">
        <f t="shared" si="51"/>
        <v>0</v>
      </c>
      <c r="AE79" s="55" t="e">
        <f t="shared" si="52"/>
        <v>#REF!</v>
      </c>
      <c r="AF79" s="55" t="e">
        <f t="shared" si="53"/>
        <v>#REF!</v>
      </c>
      <c r="AG79" s="55" t="e">
        <f t="shared" si="54"/>
        <v>#REF!</v>
      </c>
      <c r="AH79" s="55">
        <f t="shared" si="55"/>
        <v>0</v>
      </c>
      <c r="AI79" s="51">
        <f t="shared" si="56"/>
        <v>0</v>
      </c>
      <c r="AK79" s="68" t="s">
        <v>176</v>
      </c>
      <c r="AL79" s="69"/>
      <c r="AM79" s="70" t="s">
        <v>148</v>
      </c>
      <c r="AN79" s="22"/>
      <c r="AO79" s="102">
        <f t="shared" si="71"/>
        <v>0</v>
      </c>
      <c r="AP79" s="22"/>
      <c r="AQ79" s="102">
        <f t="shared" si="72"/>
        <v>0</v>
      </c>
      <c r="AR79" s="22" t="e">
        <f>#REF!+#REF!</f>
        <v>#REF!</v>
      </c>
      <c r="AS79" s="102" t="e">
        <f t="shared" si="73"/>
        <v>#REF!</v>
      </c>
      <c r="AT79" s="22"/>
      <c r="AU79" s="102">
        <f t="shared" si="74"/>
        <v>0</v>
      </c>
      <c r="AV79" s="22" t="e">
        <f>#REF!+#REF!</f>
        <v>#REF!</v>
      </c>
      <c r="AW79" s="102" t="e">
        <f t="shared" si="75"/>
        <v>#REF!</v>
      </c>
      <c r="AX79" s="22" t="e">
        <f>+#REF!+E79</f>
        <v>#REF!</v>
      </c>
      <c r="AY79" s="55">
        <f t="shared" si="57"/>
        <v>0</v>
      </c>
      <c r="AZ79" s="55" t="e">
        <f t="shared" si="58"/>
        <v>#REF!</v>
      </c>
      <c r="BA79" s="55" t="e">
        <f t="shared" si="59"/>
        <v>#REF!</v>
      </c>
      <c r="BB79" s="55" t="e">
        <f t="shared" si="60"/>
        <v>#REF!</v>
      </c>
      <c r="BC79" s="55">
        <f t="shared" si="61"/>
        <v>0</v>
      </c>
      <c r="BD79" s="51">
        <f t="shared" si="62"/>
        <v>0</v>
      </c>
    </row>
    <row r="80" spans="2:56" ht="25.5">
      <c r="B80" s="76">
        <v>5</v>
      </c>
      <c r="C80" s="44"/>
      <c r="D80" s="45" t="s">
        <v>157</v>
      </c>
      <c r="E80" s="664"/>
      <c r="F80"/>
      <c r="G80"/>
      <c r="H80"/>
      <c r="I80"/>
      <c r="J80" s="36"/>
      <c r="P80" s="68" t="s">
        <v>177</v>
      </c>
      <c r="Q80" s="69"/>
      <c r="R80" s="70" t="s">
        <v>149</v>
      </c>
      <c r="S80" s="22"/>
      <c r="T80" s="102">
        <f t="shared" si="65"/>
        <v>0</v>
      </c>
      <c r="U80" s="22"/>
      <c r="V80" s="102">
        <f t="shared" si="66"/>
        <v>0</v>
      </c>
      <c r="W80" s="22" t="e">
        <f>+#REF!</f>
        <v>#REF!</v>
      </c>
      <c r="X80" s="102" t="e">
        <f t="shared" si="67"/>
        <v>#REF!</v>
      </c>
      <c r="Y80" s="22"/>
      <c r="Z80" s="102">
        <f t="shared" si="68"/>
        <v>0</v>
      </c>
      <c r="AA80" s="22" t="e">
        <f>+#REF!</f>
        <v>#REF!</v>
      </c>
      <c r="AB80" s="102" t="e">
        <f t="shared" si="69"/>
        <v>#REF!</v>
      </c>
      <c r="AC80" s="22">
        <f t="shared" si="70"/>
        <v>0</v>
      </c>
      <c r="AD80" s="55">
        <f t="shared" si="51"/>
        <v>0</v>
      </c>
      <c r="AE80" s="55" t="e">
        <f t="shared" si="52"/>
        <v>#REF!</v>
      </c>
      <c r="AF80" s="55" t="e">
        <f t="shared" si="53"/>
        <v>#REF!</v>
      </c>
      <c r="AG80" s="55" t="e">
        <f t="shared" si="54"/>
        <v>#REF!</v>
      </c>
      <c r="AH80" s="55">
        <f t="shared" si="55"/>
        <v>0</v>
      </c>
      <c r="AI80" s="51">
        <f t="shared" si="56"/>
        <v>0</v>
      </c>
      <c r="AK80" s="68" t="s">
        <v>177</v>
      </c>
      <c r="AL80" s="69"/>
      <c r="AM80" s="70" t="s">
        <v>149</v>
      </c>
      <c r="AN80" s="22"/>
      <c r="AO80" s="102">
        <f t="shared" si="71"/>
        <v>0</v>
      </c>
      <c r="AP80" s="22"/>
      <c r="AQ80" s="102">
        <f t="shared" si="72"/>
        <v>0</v>
      </c>
      <c r="AR80" s="22" t="e">
        <f>#REF!+#REF!</f>
        <v>#REF!</v>
      </c>
      <c r="AS80" s="102" t="e">
        <f t="shared" si="73"/>
        <v>#REF!</v>
      </c>
      <c r="AT80" s="22"/>
      <c r="AU80" s="102">
        <f t="shared" si="74"/>
        <v>0</v>
      </c>
      <c r="AV80" s="22" t="e">
        <f>#REF!+#REF!</f>
        <v>#REF!</v>
      </c>
      <c r="AW80" s="102" t="e">
        <f t="shared" si="75"/>
        <v>#REF!</v>
      </c>
      <c r="AX80" s="22" t="e">
        <f>+#REF!+E80</f>
        <v>#REF!</v>
      </c>
      <c r="AY80" s="55">
        <f t="shared" si="57"/>
        <v>0</v>
      </c>
      <c r="AZ80" s="55" t="e">
        <f t="shared" si="58"/>
        <v>#REF!</v>
      </c>
      <c r="BA80" s="55" t="e">
        <f t="shared" si="59"/>
        <v>#REF!</v>
      </c>
      <c r="BB80" s="55" t="e">
        <f t="shared" si="60"/>
        <v>#REF!</v>
      </c>
      <c r="BC80" s="55">
        <f t="shared" si="61"/>
        <v>0</v>
      </c>
      <c r="BD80" s="51">
        <f t="shared" si="62"/>
        <v>0</v>
      </c>
    </row>
    <row r="81" spans="2:56" ht="12.75" customHeight="1" thickBot="1">
      <c r="B81" s="653" t="s">
        <v>108</v>
      </c>
      <c r="C81" s="654"/>
      <c r="D81" s="655" t="s">
        <v>451</v>
      </c>
      <c r="E81" s="120">
        <f>E11+E20+E39+E80+E56</f>
        <v>0</v>
      </c>
      <c r="F81"/>
      <c r="G81"/>
      <c r="H81"/>
      <c r="I81"/>
      <c r="J81" s="36"/>
      <c r="P81" s="68" t="s">
        <v>178</v>
      </c>
      <c r="Q81" s="69"/>
      <c r="R81" s="70" t="s">
        <v>75</v>
      </c>
      <c r="S81" s="22"/>
      <c r="T81" s="102">
        <f t="shared" si="65"/>
        <v>0</v>
      </c>
      <c r="U81" s="22"/>
      <c r="V81" s="102">
        <f t="shared" si="66"/>
        <v>0</v>
      </c>
      <c r="W81" s="22" t="e">
        <f>+#REF!</f>
        <v>#REF!</v>
      </c>
      <c r="X81" s="102" t="e">
        <f t="shared" si="67"/>
        <v>#REF!</v>
      </c>
      <c r="Y81" s="22"/>
      <c r="Z81" s="102">
        <f t="shared" si="68"/>
        <v>0</v>
      </c>
      <c r="AA81" s="22" t="e">
        <f>+#REF!</f>
        <v>#REF!</v>
      </c>
      <c r="AB81" s="102" t="e">
        <f t="shared" si="69"/>
        <v>#REF!</v>
      </c>
      <c r="AC81" s="22">
        <f t="shared" si="70"/>
        <v>0</v>
      </c>
      <c r="AD81" s="55">
        <f t="shared" si="51"/>
        <v>0</v>
      </c>
      <c r="AE81" s="55" t="e">
        <f t="shared" si="52"/>
        <v>#REF!</v>
      </c>
      <c r="AF81" s="55" t="e">
        <f t="shared" si="53"/>
        <v>#REF!</v>
      </c>
      <c r="AG81" s="55" t="e">
        <f t="shared" si="54"/>
        <v>#REF!</v>
      </c>
      <c r="AH81" s="55">
        <f t="shared" si="55"/>
        <v>0</v>
      </c>
      <c r="AI81" s="51">
        <f t="shared" si="56"/>
        <v>0</v>
      </c>
      <c r="AK81" s="68" t="s">
        <v>178</v>
      </c>
      <c r="AL81" s="69"/>
      <c r="AM81" s="70" t="s">
        <v>75</v>
      </c>
      <c r="AN81" s="22"/>
      <c r="AO81" s="102">
        <f t="shared" si="71"/>
        <v>0</v>
      </c>
      <c r="AP81" s="22"/>
      <c r="AQ81" s="102">
        <f t="shared" si="72"/>
        <v>0</v>
      </c>
      <c r="AR81" s="22" t="e">
        <f>#REF!+#REF!</f>
        <v>#REF!</v>
      </c>
      <c r="AS81" s="102" t="e">
        <f t="shared" si="73"/>
        <v>#REF!</v>
      </c>
      <c r="AT81" s="22"/>
      <c r="AU81" s="102">
        <f t="shared" si="74"/>
        <v>0</v>
      </c>
      <c r="AV81" s="22" t="e">
        <f>#REF!+#REF!</f>
        <v>#REF!</v>
      </c>
      <c r="AW81" s="102" t="e">
        <f t="shared" si="75"/>
        <v>#REF!</v>
      </c>
      <c r="AX81" s="22" t="e">
        <f>+#REF!+E81</f>
        <v>#REF!</v>
      </c>
      <c r="AY81" s="55">
        <f t="shared" si="57"/>
        <v>0</v>
      </c>
      <c r="AZ81" s="55" t="e">
        <f t="shared" si="58"/>
        <v>#REF!</v>
      </c>
      <c r="BA81" s="55" t="e">
        <f t="shared" si="59"/>
        <v>#REF!</v>
      </c>
      <c r="BB81" s="55" t="e">
        <f t="shared" si="60"/>
        <v>#REF!</v>
      </c>
      <c r="BC81" s="55">
        <f t="shared" si="61"/>
        <v>0</v>
      </c>
      <c r="BD81" s="51">
        <f t="shared" si="62"/>
        <v>0</v>
      </c>
    </row>
    <row r="82" spans="2:56" ht="12.75" customHeight="1" thickTop="1">
      <c r="B82"/>
      <c r="C82"/>
      <c r="D82"/>
      <c r="E82"/>
      <c r="F82"/>
      <c r="G82"/>
      <c r="H82"/>
      <c r="I82"/>
      <c r="J82" s="36"/>
      <c r="P82" s="68" t="s">
        <v>179</v>
      </c>
      <c r="Q82" s="69"/>
      <c r="R82" s="70" t="s">
        <v>25</v>
      </c>
      <c r="S82" s="22"/>
      <c r="T82" s="102">
        <f t="shared" si="65"/>
        <v>0</v>
      </c>
      <c r="U82" s="22"/>
      <c r="V82" s="102">
        <f t="shared" si="66"/>
        <v>0</v>
      </c>
      <c r="W82" s="22" t="e">
        <f>+#REF!</f>
        <v>#REF!</v>
      </c>
      <c r="X82" s="102" t="e">
        <f t="shared" si="67"/>
        <v>#REF!</v>
      </c>
      <c r="Y82" s="22"/>
      <c r="Z82" s="102">
        <f t="shared" si="68"/>
        <v>0</v>
      </c>
      <c r="AA82" s="22" t="e">
        <f>+#REF!</f>
        <v>#REF!</v>
      </c>
      <c r="AB82" s="102" t="e">
        <f t="shared" si="69"/>
        <v>#REF!</v>
      </c>
      <c r="AC82" s="22">
        <f t="shared" si="70"/>
        <v>0</v>
      </c>
      <c r="AD82" s="55">
        <f t="shared" si="51"/>
        <v>0</v>
      </c>
      <c r="AE82" s="55" t="e">
        <f t="shared" si="52"/>
        <v>#REF!</v>
      </c>
      <c r="AF82" s="55" t="e">
        <f t="shared" si="53"/>
        <v>#REF!</v>
      </c>
      <c r="AG82" s="55" t="e">
        <f t="shared" si="54"/>
        <v>#REF!</v>
      </c>
      <c r="AH82" s="55">
        <f t="shared" si="55"/>
        <v>0</v>
      </c>
      <c r="AI82" s="51">
        <f t="shared" si="56"/>
        <v>0</v>
      </c>
      <c r="AK82" s="68" t="s">
        <v>179</v>
      </c>
      <c r="AL82" s="69"/>
      <c r="AM82" s="70" t="s">
        <v>25</v>
      </c>
      <c r="AN82" s="22"/>
      <c r="AO82" s="102">
        <f t="shared" si="71"/>
        <v>0</v>
      </c>
      <c r="AP82" s="22"/>
      <c r="AQ82" s="102">
        <f t="shared" si="72"/>
        <v>0</v>
      </c>
      <c r="AR82" s="22" t="e">
        <f>#REF!+#REF!</f>
        <v>#REF!</v>
      </c>
      <c r="AS82" s="102" t="e">
        <f t="shared" si="73"/>
        <v>#REF!</v>
      </c>
      <c r="AT82" s="22"/>
      <c r="AU82" s="102">
        <f t="shared" si="74"/>
        <v>0</v>
      </c>
      <c r="AV82" s="22" t="e">
        <f>#REF!+#REF!</f>
        <v>#REF!</v>
      </c>
      <c r="AW82" s="102" t="e">
        <f t="shared" si="75"/>
        <v>#REF!</v>
      </c>
      <c r="AX82" s="22" t="e">
        <f>+#REF!+E82</f>
        <v>#REF!</v>
      </c>
      <c r="AY82" s="55">
        <f t="shared" si="57"/>
        <v>0</v>
      </c>
      <c r="AZ82" s="55" t="e">
        <f t="shared" si="58"/>
        <v>#REF!</v>
      </c>
      <c r="BA82" s="55" t="e">
        <f t="shared" si="59"/>
        <v>#REF!</v>
      </c>
      <c r="BB82" s="55" t="e">
        <f t="shared" si="60"/>
        <v>#REF!</v>
      </c>
      <c r="BC82" s="55">
        <f t="shared" si="61"/>
        <v>0</v>
      </c>
      <c r="BD82" s="51">
        <f t="shared" si="62"/>
        <v>0</v>
      </c>
    </row>
    <row r="83" spans="2:56" ht="25.5">
      <c r="B83"/>
      <c r="C83"/>
      <c r="D83"/>
      <c r="E83"/>
      <c r="F83"/>
      <c r="G83"/>
      <c r="H83"/>
      <c r="I83"/>
      <c r="J83" s="36"/>
      <c r="P83" s="80">
        <v>4</v>
      </c>
      <c r="Q83" s="118"/>
      <c r="R83" s="81" t="s">
        <v>157</v>
      </c>
      <c r="S83" s="77"/>
      <c r="T83" s="117">
        <f>+S83*$V$9*$Z$9*$AC$9</f>
        <v>0</v>
      </c>
      <c r="U83" s="77"/>
      <c r="V83" s="117">
        <f>+U83*$Z$9*$AC$9</f>
        <v>0</v>
      </c>
      <c r="W83" s="77" t="e">
        <f>+#REF!</f>
        <v>#REF!</v>
      </c>
      <c r="X83" s="117" t="e">
        <f>+W83*$Z$9*$AC$9</f>
        <v>#REF!</v>
      </c>
      <c r="Y83" s="77"/>
      <c r="Z83" s="117">
        <f>+Y83*$AC$9</f>
        <v>0</v>
      </c>
      <c r="AA83" s="77" t="e">
        <f>+#REF!</f>
        <v>#REF!</v>
      </c>
      <c r="AB83" s="117" t="e">
        <f>+AA83*$AC$9</f>
        <v>#REF!</v>
      </c>
      <c r="AC83" s="77">
        <f>+I83</f>
        <v>0</v>
      </c>
      <c r="AD83" s="94">
        <f>+IF(T83=0,,AC83/T83*100)</f>
        <v>0</v>
      </c>
      <c r="AE83" s="94" t="e">
        <f>+IF(X83=0,,AC83/X83*100)</f>
        <v>#REF!</v>
      </c>
      <c r="AF83" s="94" t="e">
        <f>+IF(AA83=0,,AC83/AA83*100)</f>
        <v>#REF!</v>
      </c>
      <c r="AG83" s="94" t="e">
        <f>+IF(AB83=0,,AC83/AB83*100)</f>
        <v>#REF!</v>
      </c>
      <c r="AH83" s="94">
        <f>+IF(U83=0,,W83/U83*100)</f>
        <v>0</v>
      </c>
      <c r="AI83" s="96">
        <f>+IF(Y83=0,,AA83/Y83*100)</f>
        <v>0</v>
      </c>
      <c r="AK83" s="80">
        <v>4</v>
      </c>
      <c r="AL83" s="118"/>
      <c r="AM83" s="81" t="s">
        <v>157</v>
      </c>
      <c r="AN83" s="77"/>
      <c r="AO83" s="117">
        <f>+AN83*$AQ$9*$AU$9*$AX$9</f>
        <v>0</v>
      </c>
      <c r="AP83" s="77"/>
      <c r="AQ83" s="117">
        <f>+AP83*$AU$9*$AX$9</f>
        <v>0</v>
      </c>
      <c r="AR83" s="77" t="e">
        <f>#REF!+#REF!</f>
        <v>#REF!</v>
      </c>
      <c r="AS83" s="117" t="e">
        <f>+AR83*$AU$9*$AX$9</f>
        <v>#REF!</v>
      </c>
      <c r="AT83" s="77"/>
      <c r="AU83" s="117">
        <f>+AT83*$AX$9</f>
        <v>0</v>
      </c>
      <c r="AV83" s="77" t="e">
        <f>#REF!+#REF!</f>
        <v>#REF!</v>
      </c>
      <c r="AW83" s="117" t="e">
        <f>+AV83*$AX$9</f>
        <v>#REF!</v>
      </c>
      <c r="AX83" s="77" t="e">
        <f>+#REF!+E83</f>
        <v>#REF!</v>
      </c>
      <c r="AY83" s="94">
        <f>+IF(AO83=0,,AX83/AO83*100)</f>
        <v>0</v>
      </c>
      <c r="AZ83" s="94" t="e">
        <f>+IF(AS83=0,,AX83/AS83*100)</f>
        <v>#REF!</v>
      </c>
      <c r="BA83" s="94" t="e">
        <f>+IF(AV83=0,,AX83/AV83*100)</f>
        <v>#REF!</v>
      </c>
      <c r="BB83" s="94" t="e">
        <f>+IF(AW83=0,,AX83/AW83*100)</f>
        <v>#REF!</v>
      </c>
      <c r="BC83" s="94">
        <f>+IF(AP83=0,,AR83/AP83*100)</f>
        <v>0</v>
      </c>
      <c r="BD83" s="96">
        <f>+IF(AT83=0,,AV83/AT83*100)</f>
        <v>0</v>
      </c>
    </row>
    <row r="84" spans="2:56" ht="12.75" customHeight="1">
      <c r="B84"/>
      <c r="C84"/>
      <c r="D84"/>
      <c r="E84"/>
      <c r="F84"/>
      <c r="G84"/>
      <c r="H84"/>
      <c r="I84"/>
      <c r="J84" s="36"/>
      <c r="P84" s="91" t="s">
        <v>108</v>
      </c>
      <c r="Q84" s="92"/>
      <c r="R84" s="115" t="s">
        <v>183</v>
      </c>
      <c r="S84" s="94">
        <f aca="true" t="shared" si="76" ref="S84:AC84">S14+S23+S42+S83+S59</f>
        <v>0</v>
      </c>
      <c r="T84" s="94">
        <f t="shared" si="76"/>
        <v>0</v>
      </c>
      <c r="U84" s="94">
        <f t="shared" si="76"/>
        <v>0</v>
      </c>
      <c r="V84" s="94">
        <f t="shared" si="76"/>
        <v>0</v>
      </c>
      <c r="W84" s="94" t="e">
        <f t="shared" si="76"/>
        <v>#REF!</v>
      </c>
      <c r="X84" s="94" t="e">
        <f t="shared" si="76"/>
        <v>#REF!</v>
      </c>
      <c r="Y84" s="94">
        <f t="shared" si="76"/>
        <v>0</v>
      </c>
      <c r="Z84" s="94">
        <f t="shared" si="76"/>
        <v>0</v>
      </c>
      <c r="AA84" s="94" t="e">
        <f t="shared" si="76"/>
        <v>#REF!</v>
      </c>
      <c r="AB84" s="94" t="e">
        <f t="shared" si="76"/>
        <v>#REF!</v>
      </c>
      <c r="AC84" s="94">
        <f t="shared" si="76"/>
        <v>0</v>
      </c>
      <c r="AD84" s="94">
        <f t="shared" si="51"/>
        <v>0</v>
      </c>
      <c r="AE84" s="94" t="e">
        <f t="shared" si="52"/>
        <v>#REF!</v>
      </c>
      <c r="AF84" s="94" t="e">
        <f t="shared" si="53"/>
        <v>#REF!</v>
      </c>
      <c r="AG84" s="94" t="e">
        <f t="shared" si="54"/>
        <v>#REF!</v>
      </c>
      <c r="AH84" s="94">
        <f t="shared" si="55"/>
        <v>0</v>
      </c>
      <c r="AI84" s="96">
        <f t="shared" si="56"/>
        <v>0</v>
      </c>
      <c r="AK84" s="91" t="s">
        <v>108</v>
      </c>
      <c r="AL84" s="92"/>
      <c r="AM84" s="115" t="s">
        <v>183</v>
      </c>
      <c r="AN84" s="94">
        <f aca="true" t="shared" si="77" ref="AN84:AX84">AN14+AN23+AN42+AN83+AN59</f>
        <v>0</v>
      </c>
      <c r="AO84" s="94">
        <f t="shared" si="77"/>
        <v>0</v>
      </c>
      <c r="AP84" s="94">
        <f t="shared" si="77"/>
        <v>0</v>
      </c>
      <c r="AQ84" s="94">
        <f t="shared" si="77"/>
        <v>0</v>
      </c>
      <c r="AR84" s="37" t="e">
        <f t="shared" si="77"/>
        <v>#REF!</v>
      </c>
      <c r="AS84" s="94" t="e">
        <f t="shared" si="77"/>
        <v>#REF!</v>
      </c>
      <c r="AT84" s="94">
        <f t="shared" si="77"/>
        <v>0</v>
      </c>
      <c r="AU84" s="94">
        <f t="shared" si="77"/>
        <v>0</v>
      </c>
      <c r="AV84" s="37" t="e">
        <f t="shared" si="77"/>
        <v>#REF!</v>
      </c>
      <c r="AW84" s="37" t="e">
        <f t="shared" si="77"/>
        <v>#REF!</v>
      </c>
      <c r="AX84" s="37" t="e">
        <f t="shared" si="77"/>
        <v>#REF!</v>
      </c>
      <c r="AY84" s="94">
        <f t="shared" si="57"/>
        <v>0</v>
      </c>
      <c r="AZ84" s="94" t="e">
        <f t="shared" si="58"/>
        <v>#REF!</v>
      </c>
      <c r="BA84" s="94" t="e">
        <f t="shared" si="59"/>
        <v>#REF!</v>
      </c>
      <c r="BB84" s="94" t="e">
        <f t="shared" si="60"/>
        <v>#REF!</v>
      </c>
      <c r="BC84" s="94">
        <f t="shared" si="61"/>
        <v>0</v>
      </c>
      <c r="BD84" s="96">
        <f t="shared" si="62"/>
        <v>0</v>
      </c>
    </row>
    <row r="85" spans="2:56" ht="12.75" customHeight="1">
      <c r="B85"/>
      <c r="C85"/>
      <c r="D85"/>
      <c r="E85"/>
      <c r="F85"/>
      <c r="G85"/>
      <c r="H85"/>
      <c r="I85"/>
      <c r="J85" s="36"/>
      <c r="P85" s="121"/>
      <c r="Q85" s="122"/>
      <c r="R85" s="123" t="s">
        <v>184</v>
      </c>
      <c r="S85" s="124"/>
      <c r="T85" s="125"/>
      <c r="U85" s="124"/>
      <c r="V85" s="125"/>
      <c r="W85" s="124"/>
      <c r="X85" s="125"/>
      <c r="Y85" s="124"/>
      <c r="Z85" s="125">
        <f>+Y85</f>
        <v>0</v>
      </c>
      <c r="AA85" s="126"/>
      <c r="AB85" s="125">
        <f>+AA85</f>
        <v>0</v>
      </c>
      <c r="AC85" s="127"/>
      <c r="AD85" s="94">
        <f t="shared" si="51"/>
        <v>0</v>
      </c>
      <c r="AE85" s="94">
        <f t="shared" si="52"/>
        <v>0</v>
      </c>
      <c r="AF85" s="94">
        <f t="shared" si="53"/>
        <v>0</v>
      </c>
      <c r="AG85" s="94">
        <f t="shared" si="54"/>
        <v>0</v>
      </c>
      <c r="AH85" s="94">
        <f t="shared" si="55"/>
        <v>0</v>
      </c>
      <c r="AI85" s="96">
        <f t="shared" si="56"/>
        <v>0</v>
      </c>
      <c r="AK85" s="121"/>
      <c r="AL85" s="122"/>
      <c r="AM85" s="123" t="s">
        <v>184</v>
      </c>
      <c r="AN85" s="124"/>
      <c r="AO85" s="125"/>
      <c r="AP85" s="124"/>
      <c r="AQ85" s="125"/>
      <c r="AR85" s="124"/>
      <c r="AS85" s="125"/>
      <c r="AT85" s="124"/>
      <c r="AU85" s="125">
        <f>+AT85</f>
        <v>0</v>
      </c>
      <c r="AV85" s="127"/>
      <c r="AW85" s="125">
        <f>+AV85</f>
        <v>0</v>
      </c>
      <c r="AX85" s="127"/>
      <c r="AY85" s="94">
        <f t="shared" si="57"/>
        <v>0</v>
      </c>
      <c r="AZ85" s="94">
        <f t="shared" si="58"/>
        <v>0</v>
      </c>
      <c r="BA85" s="94">
        <f t="shared" si="59"/>
        <v>0</v>
      </c>
      <c r="BB85" s="94">
        <f t="shared" si="60"/>
        <v>0</v>
      </c>
      <c r="BC85" s="94">
        <f t="shared" si="61"/>
        <v>0</v>
      </c>
      <c r="BD85" s="96">
        <f t="shared" si="62"/>
        <v>0</v>
      </c>
    </row>
    <row r="86" spans="2:56" ht="12.75" customHeight="1" thickBot="1">
      <c r="B86" s="128"/>
      <c r="C86" s="128"/>
      <c r="D86" s="128"/>
      <c r="E86" s="128"/>
      <c r="F86" s="128"/>
      <c r="G86" s="128"/>
      <c r="H86" s="128"/>
      <c r="I86" s="128"/>
      <c r="J86" s="36"/>
      <c r="P86" s="129"/>
      <c r="Q86" s="130"/>
      <c r="R86" s="131" t="s">
        <v>185</v>
      </c>
      <c r="S86" s="132">
        <f>+S84+S85</f>
        <v>0</v>
      </c>
      <c r="T86" s="132">
        <f aca="true" t="shared" si="78" ref="T86:AC86">+T84+T85</f>
        <v>0</v>
      </c>
      <c r="U86" s="132">
        <f>+U84+U85</f>
        <v>0</v>
      </c>
      <c r="V86" s="132"/>
      <c r="W86" s="132" t="e">
        <f>+W84+W85</f>
        <v>#REF!</v>
      </c>
      <c r="X86" s="132"/>
      <c r="Y86" s="132">
        <f t="shared" si="78"/>
        <v>0</v>
      </c>
      <c r="Z86" s="132">
        <f t="shared" si="78"/>
        <v>0</v>
      </c>
      <c r="AA86" s="132" t="e">
        <f t="shared" si="78"/>
        <v>#REF!</v>
      </c>
      <c r="AB86" s="132" t="e">
        <f t="shared" si="78"/>
        <v>#REF!</v>
      </c>
      <c r="AC86" s="132">
        <f t="shared" si="78"/>
        <v>0</v>
      </c>
      <c r="AD86" s="133">
        <f t="shared" si="51"/>
        <v>0</v>
      </c>
      <c r="AE86" s="133">
        <f t="shared" si="52"/>
        <v>0</v>
      </c>
      <c r="AF86" s="133" t="e">
        <f t="shared" si="53"/>
        <v>#REF!</v>
      </c>
      <c r="AG86" s="133" t="e">
        <f t="shared" si="54"/>
        <v>#REF!</v>
      </c>
      <c r="AH86" s="133">
        <f t="shared" si="55"/>
        <v>0</v>
      </c>
      <c r="AI86" s="134">
        <f t="shared" si="56"/>
        <v>0</v>
      </c>
      <c r="AK86" s="129"/>
      <c r="AL86" s="130"/>
      <c r="AM86" s="131" t="s">
        <v>185</v>
      </c>
      <c r="AN86" s="132">
        <f>+AN84+AN85</f>
        <v>0</v>
      </c>
      <c r="AO86" s="132">
        <f>+AO84+AO85</f>
        <v>0</v>
      </c>
      <c r="AP86" s="132">
        <f>+AP84+AP85</f>
        <v>0</v>
      </c>
      <c r="AQ86" s="132"/>
      <c r="AR86" s="132"/>
      <c r="AS86" s="132"/>
      <c r="AT86" s="132">
        <f>+AT84+AT85</f>
        <v>0</v>
      </c>
      <c r="AU86" s="132">
        <f>+AU84+AU85</f>
        <v>0</v>
      </c>
      <c r="AV86" s="132" t="e">
        <f>+AV84+AV85</f>
        <v>#REF!</v>
      </c>
      <c r="AW86" s="132" t="e">
        <f>+AW84+AW85</f>
        <v>#REF!</v>
      </c>
      <c r="AX86" s="132" t="e">
        <f>+AX84+AX85</f>
        <v>#REF!</v>
      </c>
      <c r="AY86" s="133">
        <f t="shared" si="57"/>
        <v>0</v>
      </c>
      <c r="AZ86" s="133">
        <f t="shared" si="58"/>
        <v>0</v>
      </c>
      <c r="BA86" s="133" t="e">
        <f t="shared" si="59"/>
        <v>#REF!</v>
      </c>
      <c r="BB86" s="133" t="e">
        <f t="shared" si="60"/>
        <v>#REF!</v>
      </c>
      <c r="BC86" s="133">
        <f t="shared" si="61"/>
        <v>0</v>
      </c>
      <c r="BD86" s="134">
        <f t="shared" si="62"/>
        <v>0</v>
      </c>
    </row>
    <row r="87" spans="19:53" ht="13.5" thickTop="1"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</sheetData>
  <sheetProtection formatCells="0" formatColumns="0" selectLockedCells="1"/>
  <mergeCells count="14">
    <mergeCell ref="AY10:BD11"/>
    <mergeCell ref="AK11:AK12"/>
    <mergeCell ref="R11:R12"/>
    <mergeCell ref="AK7:BD7"/>
    <mergeCell ref="AK10:AW10"/>
    <mergeCell ref="P9:R9"/>
    <mergeCell ref="P7:AI7"/>
    <mergeCell ref="P10:AB10"/>
    <mergeCell ref="AD10:AI11"/>
    <mergeCell ref="B7:E7"/>
    <mergeCell ref="AL11:AL12"/>
    <mergeCell ref="AM11:AM12"/>
    <mergeCell ref="P11:P12"/>
    <mergeCell ref="Q11:Q12"/>
  </mergeCells>
  <printOptions horizontalCentered="1" verticalCentered="1"/>
  <pageMargins left="0" right="0" top="0.03937007874015748" bottom="0.03937007874015748" header="0" footer="0"/>
  <pageSetup fitToHeight="3" horizontalDpi="600" verticalDpi="600" orientation="portrait" paperSize="9" scale="55" r:id="rId1"/>
  <headerFooter alignWithMargins="0">
    <oddFooter>&amp;R&amp;"Arial Narrow,Regular"Страна &amp;P од &amp;N</oddFooter>
  </headerFooter>
  <rowBreaks count="1" manualBreakCount="1">
    <brk id="85" max="10" man="1"/>
  </rowBreaks>
  <ignoredErrors>
    <ignoredError sqref="E86:E87 B86:D87 I86:I87 F86:H8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7.8515625" style="1" customWidth="1"/>
    <col min="3" max="3" width="71.421875" style="5" customWidth="1"/>
    <col min="4" max="5" width="14.7109375" style="5" customWidth="1"/>
    <col min="6" max="7" width="14.7109375" style="1" customWidth="1"/>
    <col min="8" max="11" width="13.8515625" style="1" customWidth="1"/>
    <col min="12" max="12" width="15.57421875" style="1" customWidth="1"/>
    <col min="13" max="16384" width="9.140625" style="1" customWidth="1"/>
  </cols>
  <sheetData>
    <row r="1" spans="1:9" s="4" customFormat="1" ht="12.75">
      <c r="A1" s="12" t="s">
        <v>77</v>
      </c>
      <c r="B1" s="12"/>
      <c r="C1" s="6"/>
      <c r="D1" s="9"/>
      <c r="E1" s="9"/>
      <c r="F1" s="9"/>
      <c r="G1" s="9"/>
      <c r="H1" s="9"/>
      <c r="I1" s="9"/>
    </row>
    <row r="2" spans="1:9" s="4" customFormat="1" ht="12.75">
      <c r="A2" s="12"/>
      <c r="B2" s="12"/>
      <c r="C2" s="6"/>
      <c r="D2" s="9"/>
      <c r="E2" s="9"/>
      <c r="F2" s="9"/>
      <c r="G2" s="9"/>
      <c r="H2" s="9"/>
      <c r="I2" s="9"/>
    </row>
    <row r="3" spans="2:61" s="4" customFormat="1" ht="21.75" customHeight="1">
      <c r="B3" s="7" t="str">
        <f>+CONCATENATE('Poc. strana'!$A$15," ",'Poc. strana'!$C$15)</f>
        <v>Назив енергетског субјекта: </v>
      </c>
      <c r="C3" s="1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3" s="4" customFormat="1" ht="21.75" customHeight="1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6"/>
    </row>
    <row r="5" spans="1:3" s="4" customFormat="1" ht="21.75" customHeight="1">
      <c r="A5" s="20"/>
      <c r="B5" s="7" t="str">
        <f>+CONCATENATE('Poc. strana'!$A$29," ",'Poc. strana'!$C$29)</f>
        <v>Датум обраде: </v>
      </c>
      <c r="C5" s="16"/>
    </row>
    <row r="6" spans="1:3" s="4" customFormat="1" ht="30" customHeight="1">
      <c r="A6" s="2"/>
      <c r="B6" s="3"/>
      <c r="C6" s="16"/>
    </row>
    <row r="7" spans="2:9" ht="12.75">
      <c r="B7" s="774" t="s">
        <v>555</v>
      </c>
      <c r="C7" s="774"/>
      <c r="D7" s="774"/>
      <c r="E7" s="774"/>
      <c r="F7" s="774"/>
      <c r="G7" s="774"/>
      <c r="H7" s="774"/>
      <c r="I7" s="8"/>
    </row>
    <row r="8" spans="2:8" ht="12.75">
      <c r="B8" s="8"/>
      <c r="C8" s="8"/>
      <c r="D8" s="8"/>
      <c r="E8" s="8"/>
      <c r="F8" s="8"/>
      <c r="G8" s="8"/>
      <c r="H8" s="8"/>
    </row>
    <row r="9" spans="4:8" ht="13.5" thickBot="1">
      <c r="D9" s="11"/>
      <c r="E9" s="11"/>
      <c r="F9" s="17"/>
      <c r="G9" s="17"/>
      <c r="H9" s="8"/>
    </row>
    <row r="10" spans="2:8" ht="19.5" customHeight="1" thickBot="1" thickTop="1">
      <c r="B10" s="775" t="str">
        <f>CONCATENATE("Подаци за годину:"," ",'Poc. strana'!$C$19)</f>
        <v>Подаци за годину: 2017</v>
      </c>
      <c r="C10" s="776"/>
      <c r="D10" s="776"/>
      <c r="E10" s="776"/>
      <c r="F10" s="776"/>
      <c r="G10" s="776"/>
      <c r="H10" s="14" t="s">
        <v>79</v>
      </c>
    </row>
    <row r="11" spans="2:8" ht="15.75" customHeight="1" thickTop="1">
      <c r="B11" s="777" t="s">
        <v>5</v>
      </c>
      <c r="C11" s="768" t="s">
        <v>556</v>
      </c>
      <c r="D11" s="768" t="s">
        <v>557</v>
      </c>
      <c r="E11" s="768" t="s">
        <v>558</v>
      </c>
      <c r="F11" s="765" t="s">
        <v>559</v>
      </c>
      <c r="G11" s="768" t="s">
        <v>560</v>
      </c>
      <c r="H11" s="771" t="s">
        <v>561</v>
      </c>
    </row>
    <row r="12" spans="2:8" s="5" customFormat="1" ht="12.75">
      <c r="B12" s="778"/>
      <c r="C12" s="769"/>
      <c r="D12" s="769"/>
      <c r="E12" s="769"/>
      <c r="F12" s="766"/>
      <c r="G12" s="769"/>
      <c r="H12" s="772"/>
    </row>
    <row r="13" spans="2:8" ht="12" customHeight="1">
      <c r="B13" s="778"/>
      <c r="C13" s="769"/>
      <c r="D13" s="769"/>
      <c r="E13" s="769"/>
      <c r="F13" s="766"/>
      <c r="G13" s="769"/>
      <c r="H13" s="772"/>
    </row>
    <row r="14" spans="2:8" ht="12.75">
      <c r="B14" s="778"/>
      <c r="C14" s="769"/>
      <c r="D14" s="769"/>
      <c r="E14" s="769"/>
      <c r="F14" s="766"/>
      <c r="G14" s="769"/>
      <c r="H14" s="772"/>
    </row>
    <row r="15" spans="2:8" ht="23.25" customHeight="1">
      <c r="B15" s="779"/>
      <c r="C15" s="770"/>
      <c r="D15" s="770"/>
      <c r="E15" s="770"/>
      <c r="F15" s="767"/>
      <c r="G15" s="770"/>
      <c r="H15" s="773"/>
    </row>
    <row r="16" spans="2:12" ht="16.5" customHeight="1">
      <c r="B16" s="665">
        <v>1</v>
      </c>
      <c r="C16" s="666" t="s">
        <v>1</v>
      </c>
      <c r="D16" s="666" t="s">
        <v>2</v>
      </c>
      <c r="E16" s="666" t="s">
        <v>252</v>
      </c>
      <c r="F16" s="667" t="s">
        <v>3</v>
      </c>
      <c r="G16" s="667" t="s">
        <v>562</v>
      </c>
      <c r="H16" s="668" t="s">
        <v>563</v>
      </c>
      <c r="K16" s="18"/>
      <c r="L16" s="18"/>
    </row>
    <row r="17" spans="2:8" ht="12.75">
      <c r="B17" s="669" t="s">
        <v>101</v>
      </c>
      <c r="C17" s="670" t="s">
        <v>564</v>
      </c>
      <c r="D17" s="671">
        <f>D18+D22</f>
        <v>0</v>
      </c>
      <c r="E17" s="671"/>
      <c r="F17" s="671">
        <f>F18+F22</f>
        <v>0</v>
      </c>
      <c r="G17" s="672">
        <f>G18+G22</f>
        <v>0</v>
      </c>
      <c r="H17" s="673">
        <f>H18+H22</f>
        <v>0</v>
      </c>
    </row>
    <row r="18" spans="2:8" ht="12.75">
      <c r="B18" s="669" t="s">
        <v>565</v>
      </c>
      <c r="C18" s="670" t="s">
        <v>566</v>
      </c>
      <c r="D18" s="671">
        <f>+SUM(INDEX(D:D,ROW()+1):INDEX(D:D,ROW(D22)-1))</f>
        <v>0</v>
      </c>
      <c r="E18" s="671"/>
      <c r="F18" s="671">
        <f>+SUM(INDEX(F:F,ROW()+1):INDEX(F:F,ROW(F22)-1))</f>
        <v>0</v>
      </c>
      <c r="G18" s="672">
        <f>+SUM(INDEX(G:G,ROW()+1):INDEX(G:G,ROW(G22)-1))</f>
        <v>0</v>
      </c>
      <c r="H18" s="673">
        <f>+SUM(INDEX(H:H,ROW()+1):INDEX(H:H,ROW(H22)-1))</f>
        <v>0</v>
      </c>
    </row>
    <row r="19" spans="2:8" ht="12.75">
      <c r="B19" s="674" t="s">
        <v>567</v>
      </c>
      <c r="C19" s="675"/>
      <c r="D19" s="22"/>
      <c r="E19" s="22"/>
      <c r="F19" s="676"/>
      <c r="G19" s="677">
        <f>IF(E19=0,0,F19*50%/E19)</f>
        <v>0</v>
      </c>
      <c r="H19" s="678">
        <f>D19+G19</f>
        <v>0</v>
      </c>
    </row>
    <row r="20" spans="2:8" ht="12.75">
      <c r="B20" s="674" t="s">
        <v>568</v>
      </c>
      <c r="C20" s="675"/>
      <c r="D20" s="22"/>
      <c r="E20" s="22"/>
      <c r="F20" s="676"/>
      <c r="G20" s="677">
        <f>IF(E20=0,0,F20*50%/E20)</f>
        <v>0</v>
      </c>
      <c r="H20" s="678">
        <f>D20+G20</f>
        <v>0</v>
      </c>
    </row>
    <row r="21" spans="2:8" ht="12.75">
      <c r="B21" s="674" t="s">
        <v>569</v>
      </c>
      <c r="C21" s="675"/>
      <c r="D21" s="22"/>
      <c r="E21" s="22"/>
      <c r="F21" s="676"/>
      <c r="G21" s="677">
        <f>IF(E21=0,0,F21*50%/E21)</f>
        <v>0</v>
      </c>
      <c r="H21" s="678">
        <f>D21+G21</f>
        <v>0</v>
      </c>
    </row>
    <row r="22" spans="2:8" ht="12.75">
      <c r="B22" s="669" t="s">
        <v>570</v>
      </c>
      <c r="C22" s="670" t="s">
        <v>571</v>
      </c>
      <c r="D22" s="671">
        <f>+SUM(INDEX(D:D,ROW()+1):INDEX(D:D,ROW(D26)-1))</f>
        <v>0</v>
      </c>
      <c r="E22" s="671"/>
      <c r="F22" s="671">
        <f>+SUM(INDEX(F:F,ROW()+1):INDEX(F:F,ROW(F26)-1))</f>
        <v>0</v>
      </c>
      <c r="G22" s="672">
        <f>+SUM(INDEX(G:G,ROW()+1):INDEX(G:G,ROW(G26)-1))</f>
        <v>0</v>
      </c>
      <c r="H22" s="673">
        <f>+SUM(INDEX(H:H,ROW()+1):INDEX(H:H,ROW(H26)-1))</f>
        <v>0</v>
      </c>
    </row>
    <row r="23" spans="2:8" ht="12.75">
      <c r="B23" s="674" t="s">
        <v>572</v>
      </c>
      <c r="C23" s="675"/>
      <c r="D23" s="22"/>
      <c r="E23" s="22"/>
      <c r="F23" s="676"/>
      <c r="G23" s="677">
        <f>IF(E23=0,0,F23*50%/E23)</f>
        <v>0</v>
      </c>
      <c r="H23" s="678">
        <f>D23+G23</f>
        <v>0</v>
      </c>
    </row>
    <row r="24" spans="2:8" ht="12.75">
      <c r="B24" s="674" t="s">
        <v>573</v>
      </c>
      <c r="C24" s="675"/>
      <c r="D24" s="22"/>
      <c r="E24" s="22"/>
      <c r="F24" s="676"/>
      <c r="G24" s="677">
        <f>IF(E24=0,0,F24*50%/E24)</f>
        <v>0</v>
      </c>
      <c r="H24" s="678">
        <f>D24+G24</f>
        <v>0</v>
      </c>
    </row>
    <row r="25" spans="2:8" ht="12.75">
      <c r="B25" s="674" t="s">
        <v>574</v>
      </c>
      <c r="C25" s="675"/>
      <c r="D25" s="22"/>
      <c r="E25" s="22"/>
      <c r="F25" s="676"/>
      <c r="G25" s="677">
        <f>IF(E25=0,0,F25*50%/E25)</f>
        <v>0</v>
      </c>
      <c r="H25" s="678">
        <f>D25+G25</f>
        <v>0</v>
      </c>
    </row>
    <row r="26" spans="2:8" ht="12.75">
      <c r="B26" s="669" t="s">
        <v>102</v>
      </c>
      <c r="C26" s="679" t="s">
        <v>575</v>
      </c>
      <c r="D26" s="680">
        <f>D27+D31+D35</f>
        <v>0</v>
      </c>
      <c r="E26" s="680"/>
      <c r="F26" s="680">
        <f>F27+F31+F35</f>
        <v>0</v>
      </c>
      <c r="G26" s="681">
        <f>G27+G31+G35</f>
        <v>0</v>
      </c>
      <c r="H26" s="682">
        <f>H27+H31+H35</f>
        <v>0</v>
      </c>
    </row>
    <row r="27" spans="2:8" ht="12.75">
      <c r="B27" s="669" t="s">
        <v>576</v>
      </c>
      <c r="C27" s="670" t="s">
        <v>577</v>
      </c>
      <c r="D27" s="671">
        <f>+SUM(INDEX(D:D,ROW()+1):INDEX(D:D,ROW(D31)-1))</f>
        <v>0</v>
      </c>
      <c r="E27" s="671"/>
      <c r="F27" s="671">
        <f>+SUM(INDEX(F:F,ROW()+1):INDEX(F:F,ROW(F31)-1))</f>
        <v>0</v>
      </c>
      <c r="G27" s="672">
        <f>+SUM(INDEX(G:G,ROW()+1):INDEX(G:G,ROW(G31)-1))</f>
        <v>0</v>
      </c>
      <c r="H27" s="673">
        <f>+SUM(INDEX(H:H,ROW()+1):INDEX(H:H,ROW(H31)-1))</f>
        <v>0</v>
      </c>
    </row>
    <row r="28" spans="2:8" ht="12.75">
      <c r="B28" s="674" t="s">
        <v>578</v>
      </c>
      <c r="C28" s="675"/>
      <c r="D28" s="22"/>
      <c r="E28" s="22"/>
      <c r="F28" s="676"/>
      <c r="G28" s="677">
        <f>IF(E28=0,0,F28*50%/E28)</f>
        <v>0</v>
      </c>
      <c r="H28" s="678">
        <f>D28+G28</f>
        <v>0</v>
      </c>
    </row>
    <row r="29" spans="2:8" ht="12.75">
      <c r="B29" s="674" t="s">
        <v>579</v>
      </c>
      <c r="C29" s="675"/>
      <c r="D29" s="22"/>
      <c r="E29" s="22"/>
      <c r="F29" s="676"/>
      <c r="G29" s="677">
        <f>IF(E29=0,0,F29*50%/E29)</f>
        <v>0</v>
      </c>
      <c r="H29" s="678">
        <f>D29+G29</f>
        <v>0</v>
      </c>
    </row>
    <row r="30" spans="2:8" ht="12.75">
      <c r="B30" s="674" t="s">
        <v>580</v>
      </c>
      <c r="C30" s="675"/>
      <c r="D30" s="22"/>
      <c r="E30" s="22"/>
      <c r="F30" s="676"/>
      <c r="G30" s="677">
        <f>IF(E30=0,0,F30*50%/E30)</f>
        <v>0</v>
      </c>
      <c r="H30" s="678">
        <f>D30+G30</f>
        <v>0</v>
      </c>
    </row>
    <row r="31" spans="2:8" ht="12.75">
      <c r="B31" s="669" t="s">
        <v>581</v>
      </c>
      <c r="C31" s="670" t="s">
        <v>582</v>
      </c>
      <c r="D31" s="671">
        <f>+SUM(INDEX(D:D,ROW()+1):INDEX(D:D,ROW(D35)-1))</f>
        <v>0</v>
      </c>
      <c r="E31" s="671"/>
      <c r="F31" s="671">
        <f>+SUM(INDEX(F:F,ROW()+1):INDEX(F:F,ROW(F35)-1))</f>
        <v>0</v>
      </c>
      <c r="G31" s="672">
        <f>+SUM(INDEX(G:G,ROW()+1):INDEX(G:G,ROW(G35)-1))</f>
        <v>0</v>
      </c>
      <c r="H31" s="673">
        <f>+SUM(INDEX(H:H,ROW()+1):INDEX(H:H,ROW(H35)-1))</f>
        <v>0</v>
      </c>
    </row>
    <row r="32" spans="2:8" ht="12.75">
      <c r="B32" s="674" t="s">
        <v>583</v>
      </c>
      <c r="C32" s="675"/>
      <c r="D32" s="22"/>
      <c r="E32" s="22"/>
      <c r="F32" s="676"/>
      <c r="G32" s="677">
        <f>IF(E32=0,0,F32*50%/E32)</f>
        <v>0</v>
      </c>
      <c r="H32" s="678">
        <f>D32+G32</f>
        <v>0</v>
      </c>
    </row>
    <row r="33" spans="2:8" ht="12.75">
      <c r="B33" s="674" t="s">
        <v>584</v>
      </c>
      <c r="C33" s="675"/>
      <c r="D33" s="22"/>
      <c r="E33" s="22"/>
      <c r="F33" s="676"/>
      <c r="G33" s="677">
        <f>IF(E33=0,0,F33*50%/E33)</f>
        <v>0</v>
      </c>
      <c r="H33" s="678">
        <f>D33+G33</f>
        <v>0</v>
      </c>
    </row>
    <row r="34" spans="2:8" ht="12.75">
      <c r="B34" s="674" t="s">
        <v>585</v>
      </c>
      <c r="C34" s="675"/>
      <c r="D34" s="22"/>
      <c r="E34" s="22"/>
      <c r="F34" s="676"/>
      <c r="G34" s="677">
        <f>IF(E34=0,0,F34*50%/E34)</f>
        <v>0</v>
      </c>
      <c r="H34" s="678">
        <f>D34+G34</f>
        <v>0</v>
      </c>
    </row>
    <row r="35" spans="2:8" ht="12.75">
      <c r="B35" s="669" t="s">
        <v>586</v>
      </c>
      <c r="C35" s="670" t="s">
        <v>571</v>
      </c>
      <c r="D35" s="671">
        <f>+SUM(INDEX(D:D,ROW()+1):INDEX(D:D,ROW(D39)-1))</f>
        <v>0</v>
      </c>
      <c r="E35" s="671"/>
      <c r="F35" s="671">
        <f>+SUM(INDEX(F:F,ROW()+1):INDEX(F:F,ROW(F39)-1))</f>
        <v>0</v>
      </c>
      <c r="G35" s="672">
        <f>+SUM(INDEX(G:G,ROW()+1):INDEX(G:G,ROW(G39)-1))</f>
        <v>0</v>
      </c>
      <c r="H35" s="673">
        <f>+SUM(INDEX(H:H,ROW()+1):INDEX(H:H,ROW(H39)-1))</f>
        <v>0</v>
      </c>
    </row>
    <row r="36" spans="2:8" ht="12.75">
      <c r="B36" s="674" t="s">
        <v>587</v>
      </c>
      <c r="C36" s="675"/>
      <c r="D36" s="22"/>
      <c r="E36" s="22"/>
      <c r="F36" s="676"/>
      <c r="G36" s="677">
        <f>IF(E36=0,0,F36*50%/E36)</f>
        <v>0</v>
      </c>
      <c r="H36" s="678">
        <f>D36+G36</f>
        <v>0</v>
      </c>
    </row>
    <row r="37" spans="2:8" ht="12.75">
      <c r="B37" s="674" t="s">
        <v>588</v>
      </c>
      <c r="C37" s="675"/>
      <c r="D37" s="22"/>
      <c r="E37" s="22"/>
      <c r="F37" s="676"/>
      <c r="G37" s="677">
        <f>IF(E37=0,0,F37*50%/E37)</f>
        <v>0</v>
      </c>
      <c r="H37" s="678">
        <f>D37+G37</f>
        <v>0</v>
      </c>
    </row>
    <row r="38" spans="2:8" ht="12.75">
      <c r="B38" s="674" t="s">
        <v>589</v>
      </c>
      <c r="C38" s="675"/>
      <c r="D38" s="22"/>
      <c r="E38" s="22"/>
      <c r="F38" s="676"/>
      <c r="G38" s="677">
        <f>IF(E38=0,0,F38*50%/E38)</f>
        <v>0</v>
      </c>
      <c r="H38" s="678">
        <f>D38+G38</f>
        <v>0</v>
      </c>
    </row>
    <row r="39" spans="2:8" ht="12.75">
      <c r="B39" s="669" t="s">
        <v>103</v>
      </c>
      <c r="C39" s="670" t="s">
        <v>590</v>
      </c>
      <c r="D39" s="671">
        <f>+SUM(INDEX(D:D,ROW()+1):INDEX(D:D,ROW(D43)-1))</f>
        <v>0</v>
      </c>
      <c r="E39" s="671"/>
      <c r="F39" s="671">
        <f>+SUM(INDEX(F:F,ROW()+1):INDEX(F:F,ROW(F43)-1))</f>
        <v>0</v>
      </c>
      <c r="G39" s="672">
        <f>+SUM(INDEX(G:G,ROW()+1):INDEX(G:G,ROW(G43)-1))</f>
        <v>0</v>
      </c>
      <c r="H39" s="673">
        <f>+SUM(INDEX(H:H,ROW()+1):INDEX(H:H,ROW(H43)-1))</f>
        <v>0</v>
      </c>
    </row>
    <row r="40" spans="2:8" ht="12.75">
      <c r="B40" s="683" t="s">
        <v>591</v>
      </c>
      <c r="C40" s="684"/>
      <c r="D40" s="23"/>
      <c r="E40" s="23"/>
      <c r="F40" s="676"/>
      <c r="G40" s="677">
        <f>IF(E40=0,0,F40*50%/E40)</f>
        <v>0</v>
      </c>
      <c r="H40" s="678">
        <f>D40+G40</f>
        <v>0</v>
      </c>
    </row>
    <row r="41" spans="2:8" ht="12.75">
      <c r="B41" s="683" t="s">
        <v>592</v>
      </c>
      <c r="C41" s="684"/>
      <c r="D41" s="23"/>
      <c r="E41" s="23"/>
      <c r="F41" s="676"/>
      <c r="G41" s="677">
        <f>IF(E41=0,0,F41*50%/E41)</f>
        <v>0</v>
      </c>
      <c r="H41" s="678">
        <f>D41+G41</f>
        <v>0</v>
      </c>
    </row>
    <row r="42" spans="2:8" ht="12.75">
      <c r="B42" s="683" t="s">
        <v>593</v>
      </c>
      <c r="C42" s="684"/>
      <c r="D42" s="23"/>
      <c r="E42" s="23"/>
      <c r="F42" s="676"/>
      <c r="G42" s="677">
        <f>IF(E42=0,0,F42*50%/E42)</f>
        <v>0</v>
      </c>
      <c r="H42" s="678">
        <f>D42+G42</f>
        <v>0</v>
      </c>
    </row>
    <row r="43" spans="2:8" ht="12.75">
      <c r="B43" s="685" t="s">
        <v>6</v>
      </c>
      <c r="C43" s="686" t="s">
        <v>594</v>
      </c>
      <c r="D43" s="687">
        <f>+D17+D26+D39</f>
        <v>0</v>
      </c>
      <c r="E43" s="687"/>
      <c r="F43" s="687">
        <f>+F17+F26+F39</f>
        <v>0</v>
      </c>
      <c r="G43" s="688">
        <f>+G17+G26+G39</f>
        <v>0</v>
      </c>
      <c r="H43" s="689">
        <f>+H17+H26+H39</f>
        <v>0</v>
      </c>
    </row>
    <row r="44" spans="2:8" ht="12.75">
      <c r="B44" s="674" t="s">
        <v>308</v>
      </c>
      <c r="C44" s="690" t="s">
        <v>595</v>
      </c>
      <c r="D44" s="676"/>
      <c r="E44" s="676"/>
      <c r="F44" s="676"/>
      <c r="G44" s="677">
        <f>IF(E44=0,0,F44*50%/E44)</f>
        <v>0</v>
      </c>
      <c r="H44" s="678">
        <f>D44+G44</f>
        <v>0</v>
      </c>
    </row>
    <row r="45" spans="2:8" ht="12.75">
      <c r="B45" s="674" t="s">
        <v>104</v>
      </c>
      <c r="C45" s="691" t="s">
        <v>596</v>
      </c>
      <c r="D45" s="676"/>
      <c r="E45" s="676"/>
      <c r="F45" s="676"/>
      <c r="G45" s="677">
        <f>IF(E45=0,0,F45*50%/E45)</f>
        <v>0</v>
      </c>
      <c r="H45" s="678">
        <f>D45+G45</f>
        <v>0</v>
      </c>
    </row>
    <row r="46" spans="2:8" ht="12.75">
      <c r="B46" s="674" t="s">
        <v>105</v>
      </c>
      <c r="C46" s="690" t="s">
        <v>597</v>
      </c>
      <c r="D46" s="676"/>
      <c r="E46" s="676"/>
      <c r="F46" s="676"/>
      <c r="G46" s="677">
        <f>IF(E46=0,0,F46*50%/E46)</f>
        <v>0</v>
      </c>
      <c r="H46" s="678">
        <f>D46+G46</f>
        <v>0</v>
      </c>
    </row>
    <row r="47" spans="2:8" ht="12.75">
      <c r="B47" s="669" t="s">
        <v>106</v>
      </c>
      <c r="C47" s="679" t="s">
        <v>597</v>
      </c>
      <c r="D47" s="692"/>
      <c r="E47" s="692"/>
      <c r="F47" s="692"/>
      <c r="G47" s="680">
        <f>IF(E47=0,0,F47*50%/E47)</f>
        <v>0</v>
      </c>
      <c r="H47" s="693">
        <f>D47+G47</f>
        <v>0</v>
      </c>
    </row>
    <row r="48" spans="2:8" ht="12.75">
      <c r="B48" s="694" t="s">
        <v>7</v>
      </c>
      <c r="C48" s="695" t="s">
        <v>598</v>
      </c>
      <c r="D48" s="696">
        <f>SUM(D44:D47)</f>
        <v>0</v>
      </c>
      <c r="E48" s="696"/>
      <c r="F48" s="696">
        <f>SUM(F44:F47)</f>
        <v>0</v>
      </c>
      <c r="G48" s="697">
        <f>SUM(G44:G47)</f>
        <v>0</v>
      </c>
      <c r="H48" s="698">
        <f>SUM(H44:H47)</f>
        <v>0</v>
      </c>
    </row>
    <row r="49" spans="2:8" ht="13.5" thickBot="1">
      <c r="B49" s="699" t="s">
        <v>8</v>
      </c>
      <c r="C49" s="700" t="s">
        <v>599</v>
      </c>
      <c r="D49" s="701">
        <f>D43+D48</f>
        <v>0</v>
      </c>
      <c r="E49" s="701"/>
      <c r="F49" s="701">
        <f>F43+F48</f>
        <v>0</v>
      </c>
      <c r="G49" s="702">
        <f>G43+G48</f>
        <v>0</v>
      </c>
      <c r="H49" s="703">
        <f>H43+H48</f>
        <v>0</v>
      </c>
    </row>
    <row r="50" ht="13.5" thickTop="1"/>
  </sheetData>
  <sheetProtection formatCells="0" formatColumns="0" formatRows="0" insertRows="0" selectLockedCells="1"/>
  <mergeCells count="9">
    <mergeCell ref="F11:F15"/>
    <mergeCell ref="G11:G15"/>
    <mergeCell ref="H11:H15"/>
    <mergeCell ref="B7:H7"/>
    <mergeCell ref="B10:G10"/>
    <mergeCell ref="B11:B15"/>
    <mergeCell ref="C11:C15"/>
    <mergeCell ref="D11:D15"/>
    <mergeCell ref="E11:E15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r:id="rId1"/>
  <headerFooter alignWithMargins="0">
    <oddFooter>&amp;R&amp;"Arial Narrow,Regular"Страна &amp;P од &amp;N</oddFooter>
  </headerFooter>
  <rowBreaks count="1" manualBreakCount="1">
    <brk id="1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28125" style="406" customWidth="1"/>
    <col min="2" max="2" width="6.140625" style="409" customWidth="1"/>
    <col min="3" max="3" width="45.00390625" style="406" customWidth="1"/>
    <col min="4" max="4" width="12.421875" style="406" customWidth="1"/>
    <col min="5" max="17" width="8.7109375" style="406" customWidth="1"/>
    <col min="18" max="16384" width="9.140625" style="406" customWidth="1"/>
  </cols>
  <sheetData>
    <row r="1" spans="1:11" ht="12.75">
      <c r="A1" s="12" t="s">
        <v>77</v>
      </c>
      <c r="B1" s="12"/>
      <c r="C1" s="13"/>
      <c r="D1" s="404"/>
      <c r="E1" s="404"/>
      <c r="F1" s="413"/>
      <c r="G1" s="405"/>
      <c r="H1" s="405"/>
      <c r="I1" s="405"/>
      <c r="J1" s="405"/>
      <c r="K1" s="405"/>
    </row>
    <row r="2" spans="1:11" ht="12.75">
      <c r="A2" s="12"/>
      <c r="B2" s="12"/>
      <c r="C2" s="13"/>
      <c r="D2" s="404"/>
      <c r="E2" s="404"/>
      <c r="F2" s="413"/>
      <c r="G2" s="405"/>
      <c r="H2" s="405"/>
      <c r="I2" s="405"/>
      <c r="J2" s="405"/>
      <c r="K2" s="405"/>
    </row>
    <row r="3" spans="1:11" ht="12.75">
      <c r="A3" s="4"/>
      <c r="B3" s="7" t="str">
        <f>+CONCATENATE('Poc. strana'!$A$15," ",'Poc. strana'!$C$15)</f>
        <v>Назив енергетског субјекта: </v>
      </c>
      <c r="C3" s="10"/>
      <c r="D3" s="407"/>
      <c r="E3" s="407"/>
      <c r="F3" s="414"/>
      <c r="G3" s="402"/>
      <c r="H3" s="402"/>
      <c r="I3" s="402"/>
      <c r="J3" s="402"/>
      <c r="K3" s="402"/>
    </row>
    <row r="4" spans="1:11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0"/>
      <c r="D4" s="407"/>
      <c r="E4" s="407"/>
      <c r="F4" s="414"/>
      <c r="G4" s="402"/>
      <c r="H4" s="402"/>
      <c r="I4" s="402"/>
      <c r="J4" s="402"/>
      <c r="K4" s="402"/>
    </row>
    <row r="5" spans="1:11" ht="12.75">
      <c r="A5" s="20"/>
      <c r="B5" s="7" t="str">
        <f>+CONCATENATE('Poc. strana'!$A$29," ",'Poc. strana'!$C$29)</f>
        <v>Датум обраде: </v>
      </c>
      <c r="C5" s="407"/>
      <c r="D5" s="407"/>
      <c r="E5" s="407"/>
      <c r="F5" s="414"/>
      <c r="G5" s="402"/>
      <c r="H5" s="402"/>
      <c r="I5" s="402"/>
      <c r="J5" s="402"/>
      <c r="K5" s="402"/>
    </row>
    <row r="6" spans="1:11" ht="12.75">
      <c r="A6" s="142"/>
      <c r="B6" s="407"/>
      <c r="C6" s="403"/>
      <c r="D6" s="403"/>
      <c r="E6" s="403"/>
      <c r="F6" s="414"/>
      <c r="G6" s="402"/>
      <c r="H6" s="402"/>
      <c r="I6" s="402"/>
      <c r="J6" s="402"/>
      <c r="K6" s="402"/>
    </row>
    <row r="7" spans="1:17" ht="12.75">
      <c r="A7" s="408"/>
      <c r="B7" s="780" t="s">
        <v>600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</row>
    <row r="9" spans="2:7" ht="13.5" thickBot="1">
      <c r="B9" s="144"/>
      <c r="C9" s="144"/>
      <c r="D9" s="144"/>
      <c r="E9" s="144"/>
      <c r="F9" s="144"/>
      <c r="G9" s="144"/>
    </row>
    <row r="10" spans="2:17" ht="25.5" customHeight="1" thickTop="1">
      <c r="B10" s="781">
        <f>+'Poc. strana'!$C$19</f>
        <v>2017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154"/>
    </row>
    <row r="11" spans="2:17" ht="25.5" customHeight="1">
      <c r="B11" s="415" t="s">
        <v>407</v>
      </c>
      <c r="C11" s="163" t="s">
        <v>107</v>
      </c>
      <c r="D11" s="416" t="s">
        <v>223</v>
      </c>
      <c r="E11" s="155" t="s">
        <v>6</v>
      </c>
      <c r="F11" s="155" t="s">
        <v>7</v>
      </c>
      <c r="G11" s="155" t="s">
        <v>8</v>
      </c>
      <c r="H11" s="155" t="s">
        <v>80</v>
      </c>
      <c r="I11" s="155" t="s">
        <v>81</v>
      </c>
      <c r="J11" s="155" t="s">
        <v>82</v>
      </c>
      <c r="K11" s="156" t="s">
        <v>83</v>
      </c>
      <c r="L11" s="156" t="s">
        <v>84</v>
      </c>
      <c r="M11" s="156" t="s">
        <v>85</v>
      </c>
      <c r="N11" s="156" t="s">
        <v>86</v>
      </c>
      <c r="O11" s="156" t="s">
        <v>87</v>
      </c>
      <c r="P11" s="156" t="s">
        <v>88</v>
      </c>
      <c r="Q11" s="157" t="s">
        <v>89</v>
      </c>
    </row>
    <row r="12" spans="2:17" ht="25.5" customHeight="1">
      <c r="B12" s="417" t="s">
        <v>101</v>
      </c>
      <c r="C12" s="158" t="s">
        <v>299</v>
      </c>
      <c r="D12" s="263" t="s">
        <v>226</v>
      </c>
      <c r="E12" s="418">
        <f>SUM(E13:E17)</f>
        <v>0</v>
      </c>
      <c r="F12" s="418">
        <f aca="true" t="shared" si="0" ref="F12:P12">SUM(F13:F17)</f>
        <v>0</v>
      </c>
      <c r="G12" s="418">
        <f t="shared" si="0"/>
        <v>0</v>
      </c>
      <c r="H12" s="418">
        <f t="shared" si="0"/>
        <v>0</v>
      </c>
      <c r="I12" s="418">
        <f t="shared" si="0"/>
        <v>0</v>
      </c>
      <c r="J12" s="418">
        <f t="shared" si="0"/>
        <v>0</v>
      </c>
      <c r="K12" s="418">
        <f t="shared" si="0"/>
        <v>0</v>
      </c>
      <c r="L12" s="418">
        <f t="shared" si="0"/>
        <v>0</v>
      </c>
      <c r="M12" s="418">
        <f t="shared" si="0"/>
        <v>0</v>
      </c>
      <c r="N12" s="418">
        <f t="shared" si="0"/>
        <v>0</v>
      </c>
      <c r="O12" s="418">
        <f t="shared" si="0"/>
        <v>0</v>
      </c>
      <c r="P12" s="418">
        <f t="shared" si="0"/>
        <v>0</v>
      </c>
      <c r="Q12" s="159">
        <f aca="true" t="shared" si="1" ref="Q12:Q23">SUM(E12:P12)</f>
        <v>0</v>
      </c>
    </row>
    <row r="13" spans="2:17" ht="25.5" customHeight="1">
      <c r="B13" s="419" t="s">
        <v>26</v>
      </c>
      <c r="C13" s="420" t="s">
        <v>404</v>
      </c>
      <c r="D13" s="421" t="s">
        <v>226</v>
      </c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3">
        <f t="shared" si="1"/>
        <v>0</v>
      </c>
    </row>
    <row r="14" spans="2:17" ht="25.5" customHeight="1">
      <c r="B14" s="424" t="s">
        <v>27</v>
      </c>
      <c r="C14" s="516" t="s">
        <v>457</v>
      </c>
      <c r="D14" s="426" t="s">
        <v>226</v>
      </c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8">
        <f t="shared" si="1"/>
        <v>0</v>
      </c>
    </row>
    <row r="15" spans="2:17" ht="25.5" customHeight="1">
      <c r="B15" s="424" t="s">
        <v>28</v>
      </c>
      <c r="C15" s="516" t="s">
        <v>457</v>
      </c>
      <c r="D15" s="426" t="s">
        <v>226</v>
      </c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8">
        <f t="shared" si="1"/>
        <v>0</v>
      </c>
    </row>
    <row r="16" spans="2:17" ht="25.5" customHeight="1">
      <c r="B16" s="424" t="s">
        <v>296</v>
      </c>
      <c r="C16" s="516" t="s">
        <v>457</v>
      </c>
      <c r="D16" s="426" t="s">
        <v>226</v>
      </c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8">
        <f t="shared" si="1"/>
        <v>0</v>
      </c>
    </row>
    <row r="17" spans="2:17" ht="25.5" customHeight="1">
      <c r="B17" s="429" t="s">
        <v>406</v>
      </c>
      <c r="C17" s="430" t="s">
        <v>405</v>
      </c>
      <c r="D17" s="88" t="s">
        <v>226</v>
      </c>
      <c r="E17" s="448">
        <f>+'5 OIE'!E12</f>
        <v>0</v>
      </c>
      <c r="F17" s="448">
        <f>+'5 OIE'!F12</f>
        <v>0</v>
      </c>
      <c r="G17" s="448">
        <f>+'5 OIE'!G12</f>
        <v>0</v>
      </c>
      <c r="H17" s="448">
        <f>+'5 OIE'!H12</f>
        <v>0</v>
      </c>
      <c r="I17" s="448">
        <f>+'5 OIE'!I12</f>
        <v>0</v>
      </c>
      <c r="J17" s="448">
        <f>+'5 OIE'!J12</f>
        <v>0</v>
      </c>
      <c r="K17" s="448">
        <f>+'5 OIE'!K12</f>
        <v>0</v>
      </c>
      <c r="L17" s="448">
        <f>+'5 OIE'!L12</f>
        <v>0</v>
      </c>
      <c r="M17" s="448">
        <f>+'5 OIE'!M12</f>
        <v>0</v>
      </c>
      <c r="N17" s="448">
        <f>+'5 OIE'!N12</f>
        <v>0</v>
      </c>
      <c r="O17" s="448">
        <f>+'5 OIE'!O12</f>
        <v>0</v>
      </c>
      <c r="P17" s="448">
        <f>+'5 OIE'!P12</f>
        <v>0</v>
      </c>
      <c r="Q17" s="431">
        <f t="shared" si="1"/>
        <v>0</v>
      </c>
    </row>
    <row r="18" spans="2:17" ht="25.5" customHeight="1">
      <c r="B18" s="417" t="s">
        <v>102</v>
      </c>
      <c r="C18" s="264" t="s">
        <v>459</v>
      </c>
      <c r="D18" s="87" t="s">
        <v>217</v>
      </c>
      <c r="E18" s="418">
        <f>SUM(E19:E23)</f>
        <v>0</v>
      </c>
      <c r="F18" s="418">
        <f aca="true" t="shared" si="2" ref="F18:P18">SUM(F19:F23)</f>
        <v>0</v>
      </c>
      <c r="G18" s="418">
        <f t="shared" si="2"/>
        <v>0</v>
      </c>
      <c r="H18" s="418">
        <f t="shared" si="2"/>
        <v>0</v>
      </c>
      <c r="I18" s="418">
        <f t="shared" si="2"/>
        <v>0</v>
      </c>
      <c r="J18" s="418">
        <f t="shared" si="2"/>
        <v>0</v>
      </c>
      <c r="K18" s="418">
        <f t="shared" si="2"/>
        <v>0</v>
      </c>
      <c r="L18" s="418">
        <f t="shared" si="2"/>
        <v>0</v>
      </c>
      <c r="M18" s="418">
        <f t="shared" si="2"/>
        <v>0</v>
      </c>
      <c r="N18" s="418">
        <f t="shared" si="2"/>
        <v>0</v>
      </c>
      <c r="O18" s="418">
        <f t="shared" si="2"/>
        <v>0</v>
      </c>
      <c r="P18" s="418">
        <f t="shared" si="2"/>
        <v>0</v>
      </c>
      <c r="Q18" s="432">
        <f t="shared" si="1"/>
        <v>0</v>
      </c>
    </row>
    <row r="19" spans="2:17" ht="25.5" customHeight="1">
      <c r="B19" s="419" t="s">
        <v>29</v>
      </c>
      <c r="C19" s="420" t="s">
        <v>460</v>
      </c>
      <c r="D19" s="421" t="s">
        <v>217</v>
      </c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3">
        <f t="shared" si="1"/>
        <v>0</v>
      </c>
    </row>
    <row r="20" spans="2:17" ht="25.5" customHeight="1">
      <c r="B20" s="424" t="s">
        <v>30</v>
      </c>
      <c r="C20" s="425" t="str">
        <f>+"Трошак набавке електричне енергије од "&amp;C14</f>
        <v>Трошак набавке електричне енергије од Снабдевач (Име снабдевача)</v>
      </c>
      <c r="D20" s="426" t="s">
        <v>217</v>
      </c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8">
        <f t="shared" si="1"/>
        <v>0</v>
      </c>
    </row>
    <row r="21" spans="2:17" ht="25.5" customHeight="1">
      <c r="B21" s="424" t="s">
        <v>31</v>
      </c>
      <c r="C21" s="425" t="str">
        <f>+"Трошак набавке електричне енергије од "&amp;C15</f>
        <v>Трошак набавке електричне енергије од Снабдевач (Име снабдевача)</v>
      </c>
      <c r="D21" s="426" t="s">
        <v>217</v>
      </c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8">
        <f t="shared" si="1"/>
        <v>0</v>
      </c>
    </row>
    <row r="22" spans="2:17" ht="25.5" customHeight="1">
      <c r="B22" s="424" t="s">
        <v>40</v>
      </c>
      <c r="C22" s="425" t="str">
        <f>+"Трошак набавке електричне енергије од "&amp;C16</f>
        <v>Трошак набавке електричне енергије од Снабдевач (Име снабдевача)</v>
      </c>
      <c r="D22" s="426" t="s">
        <v>217</v>
      </c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8">
        <f t="shared" si="1"/>
        <v>0</v>
      </c>
    </row>
    <row r="23" spans="2:17" ht="25.5" customHeight="1">
      <c r="B23" s="429" t="s">
        <v>40</v>
      </c>
      <c r="C23" s="430" t="s">
        <v>462</v>
      </c>
      <c r="D23" s="88" t="s">
        <v>217</v>
      </c>
      <c r="E23" s="448">
        <f aca="true" t="shared" si="3" ref="E23:P23">IF(SUM(E13:E16)=0,,SUM(E19:E22)/SUM(E13:E16)*E17)</f>
        <v>0</v>
      </c>
      <c r="F23" s="448">
        <f t="shared" si="3"/>
        <v>0</v>
      </c>
      <c r="G23" s="448">
        <f t="shared" si="3"/>
        <v>0</v>
      </c>
      <c r="H23" s="448">
        <f t="shared" si="3"/>
        <v>0</v>
      </c>
      <c r="I23" s="448">
        <f t="shared" si="3"/>
        <v>0</v>
      </c>
      <c r="J23" s="448">
        <f t="shared" si="3"/>
        <v>0</v>
      </c>
      <c r="K23" s="448">
        <f t="shared" si="3"/>
        <v>0</v>
      </c>
      <c r="L23" s="448">
        <f t="shared" si="3"/>
        <v>0</v>
      </c>
      <c r="M23" s="448">
        <f t="shared" si="3"/>
        <v>0</v>
      </c>
      <c r="N23" s="448">
        <f t="shared" si="3"/>
        <v>0</v>
      </c>
      <c r="O23" s="448">
        <f t="shared" si="3"/>
        <v>0</v>
      </c>
      <c r="P23" s="448">
        <f t="shared" si="3"/>
        <v>0</v>
      </c>
      <c r="Q23" s="431">
        <f t="shared" si="1"/>
        <v>0</v>
      </c>
    </row>
    <row r="24" spans="2:17" ht="25.5" customHeight="1" thickBot="1">
      <c r="B24" s="433" t="s">
        <v>103</v>
      </c>
      <c r="C24" s="160" t="s">
        <v>461</v>
      </c>
      <c r="D24" s="265" t="s">
        <v>220</v>
      </c>
      <c r="E24" s="453">
        <f>IF(E12=0,,E18/E12)</f>
        <v>0</v>
      </c>
      <c r="F24" s="453">
        <f aca="true" t="shared" si="4" ref="F24:Q24">IF(F12=0,,F18/F12)</f>
        <v>0</v>
      </c>
      <c r="G24" s="453">
        <f t="shared" si="4"/>
        <v>0</v>
      </c>
      <c r="H24" s="453">
        <f t="shared" si="4"/>
        <v>0</v>
      </c>
      <c r="I24" s="453">
        <f t="shared" si="4"/>
        <v>0</v>
      </c>
      <c r="J24" s="453">
        <f t="shared" si="4"/>
        <v>0</v>
      </c>
      <c r="K24" s="453">
        <f t="shared" si="4"/>
        <v>0</v>
      </c>
      <c r="L24" s="453">
        <f t="shared" si="4"/>
        <v>0</v>
      </c>
      <c r="M24" s="453">
        <f t="shared" si="4"/>
        <v>0</v>
      </c>
      <c r="N24" s="453">
        <f t="shared" si="4"/>
        <v>0</v>
      </c>
      <c r="O24" s="453">
        <f t="shared" si="4"/>
        <v>0</v>
      </c>
      <c r="P24" s="453">
        <f t="shared" si="4"/>
        <v>0</v>
      </c>
      <c r="Q24" s="454">
        <f t="shared" si="4"/>
        <v>0</v>
      </c>
    </row>
    <row r="25" ht="13.5" thickTop="1"/>
  </sheetData>
  <sheetProtection formatCells="0" formatColumns="0" selectLockedCells="1"/>
  <mergeCells count="2">
    <mergeCell ref="B7:Q7"/>
    <mergeCell ref="B10:P10"/>
  </mergeCells>
  <printOptions horizontalCentered="1"/>
  <pageMargins left="0.2362204724409449" right="0.2362204724409449" top="0.5118110236220472" bottom="0.5118110236220472" header="0.2362204724409449" footer="0.2362204724409449"/>
  <pageSetup fitToHeight="2" horizontalDpi="600" verticalDpi="600" orientation="landscape" paperSize="9" scale="58" r:id="rId1"/>
  <headerFooter alignWithMargins="0">
    <oddFooter>&amp;R&amp;"Arial Narrow,Regular"Страна &amp;P од &amp;N</oddFooter>
  </headerFooter>
  <ignoredErrors>
    <ignoredError sqref="E12:P17 E18:Q18 E23:P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28125" style="406" customWidth="1"/>
    <col min="2" max="2" width="6.140625" style="409" customWidth="1"/>
    <col min="3" max="3" width="45.00390625" style="406" customWidth="1"/>
    <col min="4" max="4" width="14.57421875" style="406" customWidth="1"/>
    <col min="5" max="17" width="8.7109375" style="406" customWidth="1"/>
    <col min="18" max="16384" width="9.140625" style="406" customWidth="1"/>
  </cols>
  <sheetData>
    <row r="1" spans="1:11" ht="12.75">
      <c r="A1" s="12" t="s">
        <v>77</v>
      </c>
      <c r="B1" s="12"/>
      <c r="C1" s="13"/>
      <c r="D1" s="13"/>
      <c r="E1" s="404"/>
      <c r="F1" s="413"/>
      <c r="G1" s="405"/>
      <c r="H1" s="405"/>
      <c r="I1" s="405"/>
      <c r="J1" s="405"/>
      <c r="K1" s="405"/>
    </row>
    <row r="2" spans="1:11" ht="12.75">
      <c r="A2" s="12"/>
      <c r="B2" s="12"/>
      <c r="C2" s="13"/>
      <c r="D2" s="13"/>
      <c r="E2" s="404"/>
      <c r="F2" s="413"/>
      <c r="G2" s="405"/>
      <c r="H2" s="405"/>
      <c r="I2" s="405"/>
      <c r="J2" s="405"/>
      <c r="K2" s="405"/>
    </row>
    <row r="3" spans="1:11" ht="12.75">
      <c r="A3" s="4"/>
      <c r="B3" s="7" t="str">
        <f>+CONCATENATE('Poc. strana'!$A$15," ",'Poc. strana'!$C$15)</f>
        <v>Назив енергетског субјекта: </v>
      </c>
      <c r="C3" s="10"/>
      <c r="D3" s="10"/>
      <c r="E3" s="407"/>
      <c r="F3" s="414"/>
      <c r="G3" s="402"/>
      <c r="H3" s="402"/>
      <c r="I3" s="402"/>
      <c r="J3" s="402"/>
      <c r="K3" s="402"/>
    </row>
    <row r="4" spans="1:11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0"/>
      <c r="D4" s="10"/>
      <c r="E4" s="407"/>
      <c r="F4" s="414"/>
      <c r="G4" s="402"/>
      <c r="H4" s="402"/>
      <c r="I4" s="402"/>
      <c r="J4" s="402"/>
      <c r="K4" s="402"/>
    </row>
    <row r="5" spans="1:11" ht="12.75">
      <c r="A5" s="20"/>
      <c r="B5" s="7" t="str">
        <f>+CONCATENATE('Poc. strana'!$A$29," ",'Poc. strana'!$C$29)</f>
        <v>Датум обраде: </v>
      </c>
      <c r="C5" s="407"/>
      <c r="D5" s="407"/>
      <c r="E5" s="407"/>
      <c r="F5" s="414"/>
      <c r="G5" s="402"/>
      <c r="H5" s="402"/>
      <c r="I5" s="402"/>
      <c r="J5" s="402"/>
      <c r="K5" s="402"/>
    </row>
    <row r="6" spans="1:11" ht="12.75">
      <c r="A6" s="142"/>
      <c r="B6" s="407"/>
      <c r="C6" s="403"/>
      <c r="D6" s="403"/>
      <c r="E6" s="403"/>
      <c r="F6" s="414"/>
      <c r="G6" s="402"/>
      <c r="H6" s="402"/>
      <c r="I6" s="402"/>
      <c r="J6" s="402"/>
      <c r="K6" s="402"/>
    </row>
    <row r="7" spans="1:17" ht="12.75">
      <c r="A7" s="408"/>
      <c r="B7" s="780" t="s">
        <v>601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</row>
    <row r="9" spans="2:7" ht="13.5" thickBot="1">
      <c r="B9" s="144"/>
      <c r="C9" s="144"/>
      <c r="D9" s="144"/>
      <c r="E9" s="144"/>
      <c r="F9" s="144"/>
      <c r="G9" s="144"/>
    </row>
    <row r="10" spans="2:17" ht="13.5" thickTop="1">
      <c r="B10" s="781">
        <f>+'Poc. strana'!$C$19</f>
        <v>2017</v>
      </c>
      <c r="C10" s="782"/>
      <c r="D10" s="783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441"/>
    </row>
    <row r="11" spans="2:17" ht="12.75">
      <c r="B11" s="415" t="s">
        <v>407</v>
      </c>
      <c r="C11" s="163" t="s">
        <v>107</v>
      </c>
      <c r="D11" s="577" t="s">
        <v>293</v>
      </c>
      <c r="E11" s="155" t="s">
        <v>6</v>
      </c>
      <c r="F11" s="155" t="s">
        <v>7</v>
      </c>
      <c r="G11" s="155" t="s">
        <v>8</v>
      </c>
      <c r="H11" s="155" t="s">
        <v>80</v>
      </c>
      <c r="I11" s="155" t="s">
        <v>81</v>
      </c>
      <c r="J11" s="155" t="s">
        <v>82</v>
      </c>
      <c r="K11" s="156" t="s">
        <v>83</v>
      </c>
      <c r="L11" s="156" t="s">
        <v>84</v>
      </c>
      <c r="M11" s="156" t="s">
        <v>85</v>
      </c>
      <c r="N11" s="156" t="s">
        <v>86</v>
      </c>
      <c r="O11" s="156" t="s">
        <v>87</v>
      </c>
      <c r="P11" s="156" t="s">
        <v>88</v>
      </c>
      <c r="Q11" s="157" t="s">
        <v>89</v>
      </c>
    </row>
    <row r="12" spans="2:17" ht="25.5">
      <c r="B12" s="417" t="s">
        <v>101</v>
      </c>
      <c r="C12" s="158" t="s">
        <v>426</v>
      </c>
      <c r="D12" s="565" t="s">
        <v>226</v>
      </c>
      <c r="E12" s="418">
        <f>SUM(E13:E18,E21:E24)</f>
        <v>0</v>
      </c>
      <c r="F12" s="418">
        <f aca="true" t="shared" si="0" ref="F12:P12">SUM(F13:F18,F21:F24)</f>
        <v>0</v>
      </c>
      <c r="G12" s="418">
        <f t="shared" si="0"/>
        <v>0</v>
      </c>
      <c r="H12" s="418">
        <f t="shared" si="0"/>
        <v>0</v>
      </c>
      <c r="I12" s="418">
        <f t="shared" si="0"/>
        <v>0</v>
      </c>
      <c r="J12" s="418">
        <f t="shared" si="0"/>
        <v>0</v>
      </c>
      <c r="K12" s="418">
        <f t="shared" si="0"/>
        <v>0</v>
      </c>
      <c r="L12" s="418">
        <f t="shared" si="0"/>
        <v>0</v>
      </c>
      <c r="M12" s="418">
        <f t="shared" si="0"/>
        <v>0</v>
      </c>
      <c r="N12" s="418">
        <f t="shared" si="0"/>
        <v>0</v>
      </c>
      <c r="O12" s="418">
        <f t="shared" si="0"/>
        <v>0</v>
      </c>
      <c r="P12" s="418">
        <f t="shared" si="0"/>
        <v>0</v>
      </c>
      <c r="Q12" s="159">
        <f aca="true" t="shared" si="1" ref="Q12:Q37">SUM(E12:P12)</f>
        <v>0</v>
      </c>
    </row>
    <row r="13" spans="2:17" ht="12.75">
      <c r="B13" s="419" t="s">
        <v>26</v>
      </c>
      <c r="C13" s="435" t="s">
        <v>408</v>
      </c>
      <c r="D13" s="567" t="s">
        <v>226</v>
      </c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423">
        <f t="shared" si="1"/>
        <v>0</v>
      </c>
    </row>
    <row r="14" spans="2:17" ht="12.75">
      <c r="B14" s="424" t="s">
        <v>27</v>
      </c>
      <c r="C14" s="202" t="s">
        <v>409</v>
      </c>
      <c r="D14" s="569" t="s">
        <v>226</v>
      </c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428">
        <f t="shared" si="1"/>
        <v>0</v>
      </c>
    </row>
    <row r="15" spans="2:17" ht="12.75">
      <c r="B15" s="424" t="s">
        <v>28</v>
      </c>
      <c r="C15" s="202" t="s">
        <v>410</v>
      </c>
      <c r="D15" s="569" t="s">
        <v>226</v>
      </c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428">
        <f t="shared" si="1"/>
        <v>0</v>
      </c>
    </row>
    <row r="16" spans="2:17" ht="12.75">
      <c r="B16" s="424" t="s">
        <v>296</v>
      </c>
      <c r="C16" s="202" t="s">
        <v>411</v>
      </c>
      <c r="D16" s="569" t="s">
        <v>226</v>
      </c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428">
        <f t="shared" si="1"/>
        <v>0</v>
      </c>
    </row>
    <row r="17" spans="2:17" ht="12.75">
      <c r="B17" s="424" t="s">
        <v>406</v>
      </c>
      <c r="C17" s="202" t="s">
        <v>412</v>
      </c>
      <c r="D17" s="569" t="s">
        <v>226</v>
      </c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428">
        <f t="shared" si="1"/>
        <v>0</v>
      </c>
    </row>
    <row r="18" spans="2:17" ht="12.75">
      <c r="B18" s="424" t="s">
        <v>419</v>
      </c>
      <c r="C18" s="202" t="s">
        <v>413</v>
      </c>
      <c r="D18" s="569" t="s">
        <v>226</v>
      </c>
      <c r="E18" s="572">
        <f>SUM(E19:E20)</f>
        <v>0</v>
      </c>
      <c r="F18" s="572">
        <f aca="true" t="shared" si="2" ref="F18:P18">SUM(F19:F20)</f>
        <v>0</v>
      </c>
      <c r="G18" s="572">
        <f t="shared" si="2"/>
        <v>0</v>
      </c>
      <c r="H18" s="572">
        <f t="shared" si="2"/>
        <v>0</v>
      </c>
      <c r="I18" s="572">
        <f t="shared" si="2"/>
        <v>0</v>
      </c>
      <c r="J18" s="572">
        <f t="shared" si="2"/>
        <v>0</v>
      </c>
      <c r="K18" s="572">
        <f t="shared" si="2"/>
        <v>0</v>
      </c>
      <c r="L18" s="572">
        <f t="shared" si="2"/>
        <v>0</v>
      </c>
      <c r="M18" s="572">
        <f t="shared" si="2"/>
        <v>0</v>
      </c>
      <c r="N18" s="572">
        <f t="shared" si="2"/>
        <v>0</v>
      </c>
      <c r="O18" s="572">
        <f t="shared" si="2"/>
        <v>0</v>
      </c>
      <c r="P18" s="572">
        <f t="shared" si="2"/>
        <v>0</v>
      </c>
      <c r="Q18" s="428">
        <f t="shared" si="1"/>
        <v>0</v>
      </c>
    </row>
    <row r="19" spans="2:17" ht="12.75">
      <c r="B19" s="424" t="s">
        <v>423</v>
      </c>
      <c r="C19" s="202" t="s">
        <v>414</v>
      </c>
      <c r="D19" s="569" t="s">
        <v>226</v>
      </c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428">
        <f t="shared" si="1"/>
        <v>0</v>
      </c>
    </row>
    <row r="20" spans="2:17" ht="12.75">
      <c r="B20" s="424" t="s">
        <v>424</v>
      </c>
      <c r="C20" s="202" t="s">
        <v>415</v>
      </c>
      <c r="D20" s="569" t="s">
        <v>226</v>
      </c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428">
        <f t="shared" si="1"/>
        <v>0</v>
      </c>
    </row>
    <row r="21" spans="2:17" ht="12.75">
      <c r="B21" s="424" t="s">
        <v>420</v>
      </c>
      <c r="C21" s="202" t="s">
        <v>416</v>
      </c>
      <c r="D21" s="569" t="s">
        <v>226</v>
      </c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428">
        <f t="shared" si="1"/>
        <v>0</v>
      </c>
    </row>
    <row r="22" spans="2:17" ht="12.75">
      <c r="B22" s="424" t="s">
        <v>421</v>
      </c>
      <c r="C22" s="202" t="s">
        <v>417</v>
      </c>
      <c r="D22" s="569" t="s">
        <v>226</v>
      </c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428">
        <f t="shared" si="1"/>
        <v>0</v>
      </c>
    </row>
    <row r="23" spans="2:17" ht="12.75">
      <c r="B23" s="424" t="s">
        <v>422</v>
      </c>
      <c r="C23" s="202" t="s">
        <v>418</v>
      </c>
      <c r="D23" s="569" t="s">
        <v>226</v>
      </c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428">
        <f t="shared" si="1"/>
        <v>0</v>
      </c>
    </row>
    <row r="24" spans="2:17" ht="12.75">
      <c r="B24" s="439" t="s">
        <v>524</v>
      </c>
      <c r="C24" s="436" t="s">
        <v>523</v>
      </c>
      <c r="D24" s="570" t="s">
        <v>226</v>
      </c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440">
        <f t="shared" si="1"/>
        <v>0</v>
      </c>
    </row>
    <row r="25" spans="2:17" ht="25.5">
      <c r="B25" s="417" t="s">
        <v>102</v>
      </c>
      <c r="C25" s="158" t="s">
        <v>425</v>
      </c>
      <c r="D25" s="565" t="s">
        <v>217</v>
      </c>
      <c r="E25" s="418">
        <f>SUM(E26:E31,E34:E37)</f>
        <v>0</v>
      </c>
      <c r="F25" s="418">
        <f aca="true" t="shared" si="3" ref="F25:P25">SUM(F26:F31,F34:F37)</f>
        <v>0</v>
      </c>
      <c r="G25" s="418">
        <f t="shared" si="3"/>
        <v>0</v>
      </c>
      <c r="H25" s="418">
        <f t="shared" si="3"/>
        <v>0</v>
      </c>
      <c r="I25" s="418">
        <f t="shared" si="3"/>
        <v>0</v>
      </c>
      <c r="J25" s="418">
        <f t="shared" si="3"/>
        <v>0</v>
      </c>
      <c r="K25" s="418">
        <f t="shared" si="3"/>
        <v>0</v>
      </c>
      <c r="L25" s="418">
        <f t="shared" si="3"/>
        <v>0</v>
      </c>
      <c r="M25" s="418">
        <f t="shared" si="3"/>
        <v>0</v>
      </c>
      <c r="N25" s="418">
        <f t="shared" si="3"/>
        <v>0</v>
      </c>
      <c r="O25" s="418">
        <f t="shared" si="3"/>
        <v>0</v>
      </c>
      <c r="P25" s="418">
        <f t="shared" si="3"/>
        <v>0</v>
      </c>
      <c r="Q25" s="159">
        <f t="shared" si="1"/>
        <v>0</v>
      </c>
    </row>
    <row r="26" spans="2:17" ht="12.75">
      <c r="B26" s="419" t="s">
        <v>29</v>
      </c>
      <c r="C26" s="435" t="s">
        <v>408</v>
      </c>
      <c r="D26" s="567" t="s">
        <v>217</v>
      </c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423">
        <f t="shared" si="1"/>
        <v>0</v>
      </c>
    </row>
    <row r="27" spans="2:17" ht="12.75">
      <c r="B27" s="424" t="s">
        <v>30</v>
      </c>
      <c r="C27" s="202" t="s">
        <v>409</v>
      </c>
      <c r="D27" s="569" t="s">
        <v>217</v>
      </c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428">
        <f t="shared" si="1"/>
        <v>0</v>
      </c>
    </row>
    <row r="28" spans="2:17" ht="12.75">
      <c r="B28" s="424" t="s">
        <v>31</v>
      </c>
      <c r="C28" s="202" t="s">
        <v>410</v>
      </c>
      <c r="D28" s="569" t="s">
        <v>217</v>
      </c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428">
        <f t="shared" si="1"/>
        <v>0</v>
      </c>
    </row>
    <row r="29" spans="2:17" ht="12.75">
      <c r="B29" s="424" t="s">
        <v>40</v>
      </c>
      <c r="C29" s="202" t="s">
        <v>411</v>
      </c>
      <c r="D29" s="569" t="s">
        <v>217</v>
      </c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428">
        <f t="shared" si="1"/>
        <v>0</v>
      </c>
    </row>
    <row r="30" spans="2:17" ht="12.75">
      <c r="B30" s="424" t="s">
        <v>41</v>
      </c>
      <c r="C30" s="202" t="s">
        <v>412</v>
      </c>
      <c r="D30" s="569" t="s">
        <v>217</v>
      </c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428">
        <f t="shared" si="1"/>
        <v>0</v>
      </c>
    </row>
    <row r="31" spans="2:17" ht="12.75">
      <c r="B31" s="424" t="s">
        <v>42</v>
      </c>
      <c r="C31" s="202" t="s">
        <v>413</v>
      </c>
      <c r="D31" s="569" t="s">
        <v>217</v>
      </c>
      <c r="E31" s="572">
        <f>SUM(E32:E33)</f>
        <v>0</v>
      </c>
      <c r="F31" s="572">
        <f aca="true" t="shared" si="4" ref="F31:P31">SUM(F32:F33)</f>
        <v>0</v>
      </c>
      <c r="G31" s="572">
        <f t="shared" si="4"/>
        <v>0</v>
      </c>
      <c r="H31" s="572">
        <f t="shared" si="4"/>
        <v>0</v>
      </c>
      <c r="I31" s="572">
        <f t="shared" si="4"/>
        <v>0</v>
      </c>
      <c r="J31" s="572">
        <f t="shared" si="4"/>
        <v>0</v>
      </c>
      <c r="K31" s="572">
        <f t="shared" si="4"/>
        <v>0</v>
      </c>
      <c r="L31" s="572">
        <f t="shared" si="4"/>
        <v>0</v>
      </c>
      <c r="M31" s="572">
        <f t="shared" si="4"/>
        <v>0</v>
      </c>
      <c r="N31" s="572">
        <f t="shared" si="4"/>
        <v>0</v>
      </c>
      <c r="O31" s="572">
        <f t="shared" si="4"/>
        <v>0</v>
      </c>
      <c r="P31" s="572">
        <f t="shared" si="4"/>
        <v>0</v>
      </c>
      <c r="Q31" s="428">
        <f t="shared" si="1"/>
        <v>0</v>
      </c>
    </row>
    <row r="32" spans="2:17" ht="12.75">
      <c r="B32" s="424" t="s">
        <v>519</v>
      </c>
      <c r="C32" s="202" t="s">
        <v>414</v>
      </c>
      <c r="D32" s="569" t="s">
        <v>217</v>
      </c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428">
        <f t="shared" si="1"/>
        <v>0</v>
      </c>
    </row>
    <row r="33" spans="2:17" ht="12.75">
      <c r="B33" s="424" t="s">
        <v>520</v>
      </c>
      <c r="C33" s="202" t="s">
        <v>415</v>
      </c>
      <c r="D33" s="569" t="s">
        <v>217</v>
      </c>
      <c r="E33" s="566"/>
      <c r="F33" s="566"/>
      <c r="G33" s="566"/>
      <c r="H33" s="566"/>
      <c r="I33" s="566"/>
      <c r="J33" s="566"/>
      <c r="K33" s="566"/>
      <c r="L33" s="566"/>
      <c r="M33" s="566"/>
      <c r="N33" s="566"/>
      <c r="O33" s="566"/>
      <c r="P33" s="566"/>
      <c r="Q33" s="428">
        <f t="shared" si="1"/>
        <v>0</v>
      </c>
    </row>
    <row r="34" spans="2:17" ht="12.75">
      <c r="B34" s="424" t="s">
        <v>43</v>
      </c>
      <c r="C34" s="202" t="s">
        <v>416</v>
      </c>
      <c r="D34" s="569" t="s">
        <v>217</v>
      </c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428">
        <f t="shared" si="1"/>
        <v>0</v>
      </c>
    </row>
    <row r="35" spans="2:17" ht="12.75">
      <c r="B35" s="424" t="s">
        <v>44</v>
      </c>
      <c r="C35" s="202" t="s">
        <v>417</v>
      </c>
      <c r="D35" s="569" t="s">
        <v>217</v>
      </c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428">
        <f t="shared" si="1"/>
        <v>0</v>
      </c>
    </row>
    <row r="36" spans="2:17" ht="12.75">
      <c r="B36" s="424" t="s">
        <v>521</v>
      </c>
      <c r="C36" s="202" t="s">
        <v>418</v>
      </c>
      <c r="D36" s="569" t="s">
        <v>217</v>
      </c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428">
        <f t="shared" si="1"/>
        <v>0</v>
      </c>
    </row>
    <row r="37" spans="2:17" ht="12.75">
      <c r="B37" s="439" t="s">
        <v>522</v>
      </c>
      <c r="C37" s="436" t="s">
        <v>523</v>
      </c>
      <c r="D37" s="570" t="s">
        <v>217</v>
      </c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440">
        <f t="shared" si="1"/>
        <v>0</v>
      </c>
    </row>
    <row r="38" spans="2:17" ht="26.25" thickBot="1">
      <c r="B38" s="433" t="s">
        <v>103</v>
      </c>
      <c r="C38" s="452" t="s">
        <v>429</v>
      </c>
      <c r="D38" s="554" t="s">
        <v>220</v>
      </c>
      <c r="E38" s="453">
        <f>IF(E12=0,,E25/E12)</f>
        <v>0</v>
      </c>
      <c r="F38" s="453">
        <f aca="true" t="shared" si="5" ref="F38:P38">IF(F12=0,,F25/F12)</f>
        <v>0</v>
      </c>
      <c r="G38" s="453">
        <f t="shared" si="5"/>
        <v>0</v>
      </c>
      <c r="H38" s="453">
        <f t="shared" si="5"/>
        <v>0</v>
      </c>
      <c r="I38" s="453">
        <f t="shared" si="5"/>
        <v>0</v>
      </c>
      <c r="J38" s="453">
        <f t="shared" si="5"/>
        <v>0</v>
      </c>
      <c r="K38" s="453">
        <f t="shared" si="5"/>
        <v>0</v>
      </c>
      <c r="L38" s="453">
        <f t="shared" si="5"/>
        <v>0</v>
      </c>
      <c r="M38" s="453">
        <f t="shared" si="5"/>
        <v>0</v>
      </c>
      <c r="N38" s="453">
        <f t="shared" si="5"/>
        <v>0</v>
      </c>
      <c r="O38" s="453">
        <f t="shared" si="5"/>
        <v>0</v>
      </c>
      <c r="P38" s="453">
        <f t="shared" si="5"/>
        <v>0</v>
      </c>
      <c r="Q38" s="454">
        <f>IF(Q12=0,,Q25/Q12)</f>
        <v>0</v>
      </c>
    </row>
    <row r="39" spans="2:17" ht="13.5" thickTop="1">
      <c r="B39" s="444"/>
      <c r="C39" s="445"/>
      <c r="D39" s="446"/>
      <c r="E39"/>
      <c r="F39"/>
      <c r="G39"/>
      <c r="H39"/>
      <c r="I39"/>
      <c r="J39"/>
      <c r="K39"/>
      <c r="L39"/>
      <c r="M39"/>
      <c r="N39"/>
      <c r="O39"/>
      <c r="P39"/>
      <c r="Q39" s="447"/>
    </row>
  </sheetData>
  <sheetProtection formatCells="0" formatColumns="0" selectLockedCells="1"/>
  <mergeCells count="2">
    <mergeCell ref="B7:Q7"/>
    <mergeCell ref="B10:P10"/>
  </mergeCells>
  <printOptions horizontalCentered="1"/>
  <pageMargins left="0.2362204724409449" right="0.2362204724409449" top="0.5118110236220472" bottom="0.5118110236220472" header="0.2362204724409449" footer="0.2362204724409449"/>
  <pageSetup fitToHeight="3" horizontalDpi="600" verticalDpi="600" orientation="landscape" paperSize="9" scale="43" r:id="rId1"/>
  <headerFooter alignWithMargins="0"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84"/>
  <sheetViews>
    <sheetView showGridLines="0" showZeros="0" zoomScaleSheetLayoutView="40" workbookViewId="0" topLeftCell="A1">
      <selection activeCell="A1" sqref="A1"/>
    </sheetView>
  </sheetViews>
  <sheetFormatPr defaultColWidth="9.140625" defaultRowHeight="12.75"/>
  <cols>
    <col min="1" max="1" width="3.28125" style="406" customWidth="1"/>
    <col min="2" max="2" width="6.140625" style="409" customWidth="1"/>
    <col min="3" max="3" width="55.7109375" style="406" customWidth="1"/>
    <col min="4" max="4" width="18.7109375" style="406" customWidth="1"/>
    <col min="5" max="17" width="9.140625" style="406" customWidth="1"/>
    <col min="18" max="18" width="3.421875" style="406" customWidth="1"/>
    <col min="19" max="19" width="9.140625" style="406" customWidth="1"/>
    <col min="20" max="20" width="40.7109375" style="406" customWidth="1"/>
    <col min="21" max="21" width="9.8515625" style="406" customWidth="1"/>
    <col min="22" max="22" width="9.8515625" style="406" bestFit="1" customWidth="1"/>
    <col min="23" max="37" width="9.140625" style="406" customWidth="1"/>
    <col min="38" max="38" width="34.28125" style="406" bestFit="1" customWidth="1"/>
    <col min="39" max="46" width="9.140625" style="406" customWidth="1"/>
    <col min="47" max="47" width="34.28125" style="406" bestFit="1" customWidth="1"/>
    <col min="48" max="55" width="9.140625" style="406" customWidth="1"/>
    <col min="56" max="56" width="34.28125" style="406" bestFit="1" customWidth="1"/>
    <col min="57" max="64" width="9.140625" style="406" customWidth="1"/>
    <col min="65" max="65" width="34.28125" style="406" bestFit="1" customWidth="1"/>
    <col min="66" max="73" width="9.140625" style="406" customWidth="1"/>
    <col min="74" max="74" width="34.28125" style="406" bestFit="1" customWidth="1"/>
    <col min="75" max="16384" width="9.140625" style="406" customWidth="1"/>
  </cols>
  <sheetData>
    <row r="1" spans="1:20" ht="12.75">
      <c r="A1" s="12" t="s">
        <v>77</v>
      </c>
      <c r="B1" s="12"/>
      <c r="C1" s="13"/>
      <c r="D1" s="9"/>
      <c r="E1" s="405"/>
      <c r="F1" s="405"/>
      <c r="G1" s="405"/>
      <c r="H1" s="405"/>
      <c r="I1" s="405"/>
      <c r="R1" s="138"/>
      <c r="S1" s="138"/>
      <c r="T1" s="404"/>
    </row>
    <row r="2" spans="1:20" ht="12.75">
      <c r="A2" s="12"/>
      <c r="B2" s="12"/>
      <c r="C2" s="13"/>
      <c r="D2" s="9"/>
      <c r="E2" s="405"/>
      <c r="F2" s="405"/>
      <c r="G2" s="405"/>
      <c r="H2" s="405"/>
      <c r="I2" s="405"/>
      <c r="R2" s="138"/>
      <c r="S2" s="138"/>
      <c r="T2" s="404"/>
    </row>
    <row r="3" spans="1:20" ht="12.75">
      <c r="A3" s="4"/>
      <c r="B3" s="7" t="str">
        <f>+CONCATENATE('Poc. strana'!$A$15," ",'Poc. strana'!$C$15)</f>
        <v>Назив енергетског субјекта: </v>
      </c>
      <c r="C3" s="10"/>
      <c r="D3" s="7"/>
      <c r="E3" s="402"/>
      <c r="F3" s="402"/>
      <c r="G3" s="402"/>
      <c r="H3" s="402"/>
      <c r="I3" s="402"/>
      <c r="R3" s="402"/>
      <c r="S3" s="578"/>
      <c r="T3" s="407"/>
    </row>
    <row r="4" spans="1:20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0"/>
      <c r="D4" s="7"/>
      <c r="E4" s="402"/>
      <c r="F4" s="402"/>
      <c r="G4" s="402"/>
      <c r="H4" s="402"/>
      <c r="I4" s="402"/>
      <c r="R4" s="579"/>
      <c r="S4" s="578"/>
      <c r="T4" s="407"/>
    </row>
    <row r="5" spans="1:20" ht="12.75">
      <c r="A5" s="20"/>
      <c r="B5" s="7" t="str">
        <f>+CONCATENATE('Poc. strana'!$A$29," ",'Poc. strana'!$C$29)</f>
        <v>Датум обраде: </v>
      </c>
      <c r="C5" s="10"/>
      <c r="D5" s="7"/>
      <c r="E5" s="402"/>
      <c r="F5" s="402"/>
      <c r="G5" s="402"/>
      <c r="H5" s="402"/>
      <c r="I5" s="402"/>
      <c r="R5" s="579"/>
      <c r="S5" s="578"/>
      <c r="T5" s="407"/>
    </row>
    <row r="6" spans="1:9" ht="12.75">
      <c r="A6" s="2"/>
      <c r="B6" s="10"/>
      <c r="C6" s="3"/>
      <c r="D6" s="3"/>
      <c r="E6" s="402"/>
      <c r="F6" s="402"/>
      <c r="G6" s="402"/>
      <c r="H6" s="402"/>
      <c r="I6" s="402"/>
    </row>
    <row r="7" spans="1:9" ht="12.75">
      <c r="A7" s="1"/>
      <c r="B7" s="774" t="s">
        <v>302</v>
      </c>
      <c r="C7" s="774"/>
      <c r="D7" s="774"/>
      <c r="E7" s="408"/>
      <c r="F7" s="408"/>
      <c r="G7" s="408"/>
      <c r="H7" s="408"/>
      <c r="I7" s="408"/>
    </row>
    <row r="8" spans="1:9" ht="12.75">
      <c r="A8" s="408"/>
      <c r="B8" s="780"/>
      <c r="C8" s="780"/>
      <c r="D8" s="780"/>
      <c r="E8" s="576"/>
      <c r="F8" s="408"/>
      <c r="G8" s="408"/>
      <c r="H8" s="408"/>
      <c r="I8" s="408"/>
    </row>
    <row r="10" spans="2:4" ht="13.5" thickBot="1">
      <c r="B10" s="793"/>
      <c r="C10" s="794"/>
      <c r="D10" s="580" t="s">
        <v>79</v>
      </c>
    </row>
    <row r="11" spans="2:4" s="581" customFormat="1" ht="13.5" thickTop="1">
      <c r="B11" s="582"/>
      <c r="C11" s="583" t="s">
        <v>107</v>
      </c>
      <c r="D11" s="162">
        <f>+'Poc. strana'!C19</f>
        <v>2017</v>
      </c>
    </row>
    <row r="12" spans="2:4" ht="39" thickBot="1">
      <c r="B12" s="582"/>
      <c r="C12" s="259" t="s">
        <v>527</v>
      </c>
      <c r="D12" s="584">
        <f>+$AI$82</f>
        <v>0</v>
      </c>
    </row>
    <row r="13" spans="2:5" ht="14.25" thickBot="1" thickTop="1">
      <c r="B13" s="585"/>
      <c r="C13" s="270"/>
      <c r="D13" s="270"/>
      <c r="E13" s="144"/>
    </row>
    <row r="14" spans="2:5" ht="39.75" thickBot="1" thickTop="1">
      <c r="B14" s="586"/>
      <c r="C14" s="173" t="s">
        <v>528</v>
      </c>
      <c r="D14" s="165"/>
      <c r="E14" s="587"/>
    </row>
    <row r="15" spans="2:5" ht="13.5" thickTop="1">
      <c r="B15" s="586"/>
      <c r="C15" s="254"/>
      <c r="D15" s="144"/>
      <c r="E15" s="587"/>
    </row>
    <row r="16" spans="3:5" ht="12.75">
      <c r="C16" s="254"/>
      <c r="D16" s="144"/>
      <c r="E16" s="587"/>
    </row>
    <row r="17" spans="2:35" ht="12.75">
      <c r="B17" s="795" t="str">
        <f>+"ОСТВАРЕН БИЛАНС У "&amp;$D$11&amp;". ГОДИНИ ЗА ГАРАНТОВАНО СНАБДЕВАЊЕ"</f>
        <v>ОСТВАРЕН БИЛАНС У 2017. ГОДИНИ ЗА ГАРАНТОВАНО СНАБДЕВАЊЕ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312"/>
      <c r="S17" s="795" t="str">
        <f>+"ТРОШКОВИ КОРИШЋЕЊА СИСТЕМА ЗА ДИСТРИБУЦИЈУ У "&amp;$D$11&amp;". ГОДИНИ"</f>
        <v>ТРОШКОВИ КОРИШЋЕЊА СИСТЕМА ЗА ДИСТРИБУЦИЈУ У 2017. ГОДИНИ</v>
      </c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</row>
    <row r="18" spans="2:35" ht="13.5">
      <c r="B18" s="588"/>
      <c r="C18" s="589"/>
      <c r="D18" s="589"/>
      <c r="E18" s="590"/>
      <c r="F18" s="590"/>
      <c r="G18" s="590"/>
      <c r="H18" s="590"/>
      <c r="I18" s="316"/>
      <c r="J18" s="316"/>
      <c r="K18" s="316"/>
      <c r="L18" s="316"/>
      <c r="M18" s="316"/>
      <c r="N18" s="316"/>
      <c r="O18" s="316"/>
      <c r="P18" s="316"/>
      <c r="Q18" s="316"/>
      <c r="R18" s="591"/>
      <c r="S18" s="313"/>
      <c r="T18" s="317"/>
      <c r="U18" s="315"/>
      <c r="V18" s="315"/>
      <c r="W18" s="315"/>
      <c r="X18" s="315"/>
      <c r="Y18" s="318"/>
      <c r="Z18" s="315"/>
      <c r="AA18" s="315"/>
      <c r="AB18" s="315"/>
      <c r="AC18" s="315"/>
      <c r="AD18" s="315"/>
      <c r="AE18" s="315"/>
      <c r="AF18" s="315"/>
      <c r="AG18" s="315"/>
      <c r="AH18" s="314"/>
      <c r="AI18" s="314"/>
    </row>
    <row r="19" spans="2:35" ht="14.25" thickBot="1">
      <c r="B19" s="319"/>
      <c r="C19" s="316"/>
      <c r="D19" s="316"/>
      <c r="E19" s="316"/>
      <c r="F19" s="316"/>
      <c r="G19" s="316"/>
      <c r="H19" s="316"/>
      <c r="I19" s="320"/>
      <c r="J19" s="316"/>
      <c r="K19" s="316"/>
      <c r="L19" s="316"/>
      <c r="M19" s="316"/>
      <c r="N19" s="320"/>
      <c r="O19" s="316"/>
      <c r="P19" s="316"/>
      <c r="Q19" s="316"/>
      <c r="R19" s="321"/>
      <c r="S19" s="313"/>
      <c r="T19" s="317"/>
      <c r="U19" s="315"/>
      <c r="V19" s="315"/>
      <c r="W19" s="315"/>
      <c r="X19" s="315"/>
      <c r="Y19" s="318"/>
      <c r="Z19" s="315"/>
      <c r="AA19" s="315"/>
      <c r="AB19" s="315"/>
      <c r="AC19" s="315"/>
      <c r="AD19" s="315"/>
      <c r="AE19" s="315"/>
      <c r="AF19" s="315"/>
      <c r="AG19" s="315"/>
      <c r="AH19" s="314"/>
      <c r="AI19" s="314"/>
    </row>
    <row r="20" spans="2:35" ht="13.5" thickTop="1">
      <c r="B20" s="796" t="s">
        <v>5</v>
      </c>
      <c r="C20" s="798" t="s">
        <v>292</v>
      </c>
      <c r="D20" s="800" t="s">
        <v>293</v>
      </c>
      <c r="E20" s="802" t="s">
        <v>294</v>
      </c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3"/>
      <c r="R20" s="291"/>
      <c r="S20" s="804" t="s">
        <v>5</v>
      </c>
      <c r="T20" s="784" t="s">
        <v>292</v>
      </c>
      <c r="U20" s="786" t="s">
        <v>456</v>
      </c>
      <c r="V20" s="787"/>
      <c r="W20" s="790" t="s">
        <v>295</v>
      </c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792"/>
    </row>
    <row r="21" spans="2:35" ht="12.75">
      <c r="B21" s="797"/>
      <c r="C21" s="799"/>
      <c r="D21" s="801"/>
      <c r="E21" s="171" t="s">
        <v>6</v>
      </c>
      <c r="F21" s="171" t="s">
        <v>7</v>
      </c>
      <c r="G21" s="171" t="s">
        <v>8</v>
      </c>
      <c r="H21" s="171" t="s">
        <v>80</v>
      </c>
      <c r="I21" s="171" t="s">
        <v>81</v>
      </c>
      <c r="J21" s="171" t="s">
        <v>82</v>
      </c>
      <c r="K21" s="171" t="s">
        <v>83</v>
      </c>
      <c r="L21" s="171" t="s">
        <v>84</v>
      </c>
      <c r="M21" s="171" t="s">
        <v>85</v>
      </c>
      <c r="N21" s="171" t="s">
        <v>86</v>
      </c>
      <c r="O21" s="171" t="s">
        <v>87</v>
      </c>
      <c r="P21" s="171" t="s">
        <v>88</v>
      </c>
      <c r="Q21" s="255" t="s">
        <v>89</v>
      </c>
      <c r="R21" s="325"/>
      <c r="S21" s="805"/>
      <c r="T21" s="785"/>
      <c r="U21" s="788"/>
      <c r="V21" s="789"/>
      <c r="W21" s="223" t="s">
        <v>6</v>
      </c>
      <c r="X21" s="223" t="s">
        <v>7</v>
      </c>
      <c r="Y21" s="223" t="s">
        <v>8</v>
      </c>
      <c r="Z21" s="223" t="s">
        <v>80</v>
      </c>
      <c r="AA21" s="223" t="s">
        <v>81</v>
      </c>
      <c r="AB21" s="223" t="s">
        <v>82</v>
      </c>
      <c r="AC21" s="223" t="s">
        <v>83</v>
      </c>
      <c r="AD21" s="223" t="s">
        <v>84</v>
      </c>
      <c r="AE21" s="223" t="s">
        <v>85</v>
      </c>
      <c r="AF21" s="223" t="s">
        <v>86</v>
      </c>
      <c r="AG21" s="223" t="s">
        <v>87</v>
      </c>
      <c r="AH21" s="223" t="s">
        <v>88</v>
      </c>
      <c r="AI21" s="257" t="s">
        <v>89</v>
      </c>
    </row>
    <row r="22" spans="2:35" ht="12.75">
      <c r="B22" s="417"/>
      <c r="C22" s="175" t="s">
        <v>529</v>
      </c>
      <c r="D22" s="176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3"/>
      <c r="R22" s="179"/>
      <c r="S22" s="417"/>
      <c r="T22" s="175" t="s">
        <v>529</v>
      </c>
      <c r="U22" s="594">
        <v>42430</v>
      </c>
      <c r="V22" s="595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3"/>
    </row>
    <row r="23" spans="2:35" ht="12.75">
      <c r="B23" s="597">
        <v>1</v>
      </c>
      <c r="C23" s="175" t="s">
        <v>253</v>
      </c>
      <c r="D23" s="369"/>
      <c r="E23" s="177">
        <f>E26+E27+E28+E31</f>
        <v>0</v>
      </c>
      <c r="F23" s="177">
        <f>F26+F27+F28+F31</f>
        <v>0</v>
      </c>
      <c r="G23" s="177">
        <f aca="true" t="shared" si="0" ref="G23:P23">G26+G27+G28+G31</f>
        <v>0</v>
      </c>
      <c r="H23" s="177">
        <f t="shared" si="0"/>
        <v>0</v>
      </c>
      <c r="I23" s="177">
        <f t="shared" si="0"/>
        <v>0</v>
      </c>
      <c r="J23" s="177">
        <f t="shared" si="0"/>
        <v>0</v>
      </c>
      <c r="K23" s="177">
        <f t="shared" si="0"/>
        <v>0</v>
      </c>
      <c r="L23" s="177">
        <f t="shared" si="0"/>
        <v>0</v>
      </c>
      <c r="M23" s="177">
        <f t="shared" si="0"/>
        <v>0</v>
      </c>
      <c r="N23" s="177">
        <f t="shared" si="0"/>
        <v>0</v>
      </c>
      <c r="O23" s="177">
        <f t="shared" si="0"/>
        <v>0</v>
      </c>
      <c r="P23" s="177">
        <f t="shared" si="0"/>
        <v>0</v>
      </c>
      <c r="Q23" s="178">
        <f>SUM(E23:P23)</f>
        <v>0</v>
      </c>
      <c r="R23" s="179"/>
      <c r="S23" s="597">
        <v>1</v>
      </c>
      <c r="T23" s="175" t="s">
        <v>253</v>
      </c>
      <c r="U23" s="177"/>
      <c r="V23" s="598">
        <f>V26+V27+V28+V31</f>
        <v>0</v>
      </c>
      <c r="W23" s="228">
        <f>W26+W27+W28+W31</f>
        <v>0</v>
      </c>
      <c r="X23" s="228">
        <f>X26+X27+X28+X31</f>
        <v>0</v>
      </c>
      <c r="Y23" s="228">
        <f aca="true" t="shared" si="1" ref="Y23:AH23">Y26+Y27+Y28+Y31</f>
        <v>0</v>
      </c>
      <c r="Z23" s="228">
        <f t="shared" si="1"/>
        <v>0</v>
      </c>
      <c r="AA23" s="228">
        <f t="shared" si="1"/>
        <v>0</v>
      </c>
      <c r="AB23" s="228">
        <f t="shared" si="1"/>
        <v>0</v>
      </c>
      <c r="AC23" s="228">
        <f t="shared" si="1"/>
        <v>0</v>
      </c>
      <c r="AD23" s="228">
        <f t="shared" si="1"/>
        <v>0</v>
      </c>
      <c r="AE23" s="228">
        <f t="shared" si="1"/>
        <v>0</v>
      </c>
      <c r="AF23" s="228">
        <f t="shared" si="1"/>
        <v>0</v>
      </c>
      <c r="AG23" s="228">
        <f t="shared" si="1"/>
        <v>0</v>
      </c>
      <c r="AH23" s="228">
        <f t="shared" si="1"/>
        <v>0</v>
      </c>
      <c r="AI23" s="178">
        <f aca="true" t="shared" si="2" ref="AI23:AI81">SUM(W23:AH23)</f>
        <v>0</v>
      </c>
    </row>
    <row r="24" spans="2:35" ht="12.75">
      <c r="B24" s="599" t="s">
        <v>530</v>
      </c>
      <c r="C24" s="182" t="s">
        <v>233</v>
      </c>
      <c r="D24" s="236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219"/>
      <c r="R24" s="179"/>
      <c r="S24" s="599" t="s">
        <v>530</v>
      </c>
      <c r="T24" s="182" t="s">
        <v>233</v>
      </c>
      <c r="U24" s="555"/>
      <c r="V24" s="600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219">
        <f t="shared" si="2"/>
        <v>0</v>
      </c>
    </row>
    <row r="25" spans="2:35" ht="12.75">
      <c r="B25" s="601" t="s">
        <v>531</v>
      </c>
      <c r="C25" s="602" t="s">
        <v>479</v>
      </c>
      <c r="D25" s="166" t="s">
        <v>224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412"/>
      <c r="R25" s="179"/>
      <c r="S25" s="601" t="s">
        <v>531</v>
      </c>
      <c r="T25" s="602" t="s">
        <v>479</v>
      </c>
      <c r="U25" s="194"/>
      <c r="V25" s="603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412">
        <f t="shared" si="2"/>
        <v>0</v>
      </c>
    </row>
    <row r="26" spans="2:35" ht="12.75">
      <c r="B26" s="604" t="s">
        <v>532</v>
      </c>
      <c r="C26" s="342" t="s">
        <v>480</v>
      </c>
      <c r="D26" s="167" t="s">
        <v>224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344">
        <f>SUM(E26:P26)</f>
        <v>0</v>
      </c>
      <c r="R26" s="179"/>
      <c r="S26" s="604" t="s">
        <v>532</v>
      </c>
      <c r="T26" s="342" t="s">
        <v>480</v>
      </c>
      <c r="U26" s="168"/>
      <c r="V26" s="605"/>
      <c r="W26" s="172">
        <f aca="true" t="shared" si="3" ref="W26:AH27">+E26*$U26</f>
        <v>0</v>
      </c>
      <c r="X26" s="172">
        <f t="shared" si="3"/>
        <v>0</v>
      </c>
      <c r="Y26" s="172">
        <f t="shared" si="3"/>
        <v>0</v>
      </c>
      <c r="Z26" s="172">
        <f t="shared" si="3"/>
        <v>0</v>
      </c>
      <c r="AA26" s="172">
        <f t="shared" si="3"/>
        <v>0</v>
      </c>
      <c r="AB26" s="172">
        <f t="shared" si="3"/>
        <v>0</v>
      </c>
      <c r="AC26" s="172">
        <f t="shared" si="3"/>
        <v>0</v>
      </c>
      <c r="AD26" s="172">
        <f t="shared" si="3"/>
        <v>0</v>
      </c>
      <c r="AE26" s="172">
        <f t="shared" si="3"/>
        <v>0</v>
      </c>
      <c r="AF26" s="172">
        <f t="shared" si="3"/>
        <v>0</v>
      </c>
      <c r="AG26" s="172">
        <f t="shared" si="3"/>
        <v>0</v>
      </c>
      <c r="AH26" s="172">
        <f t="shared" si="3"/>
        <v>0</v>
      </c>
      <c r="AI26" s="344">
        <f t="shared" si="2"/>
        <v>0</v>
      </c>
    </row>
    <row r="27" spans="2:35" ht="12.75">
      <c r="B27" s="604" t="s">
        <v>533</v>
      </c>
      <c r="C27" s="342" t="s">
        <v>238</v>
      </c>
      <c r="D27" s="167" t="s">
        <v>224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344">
        <f>SUM(E27:P27)</f>
        <v>0</v>
      </c>
      <c r="R27" s="179"/>
      <c r="S27" s="604" t="s">
        <v>533</v>
      </c>
      <c r="T27" s="342" t="s">
        <v>238</v>
      </c>
      <c r="U27" s="168"/>
      <c r="V27" s="605"/>
      <c r="W27" s="172">
        <f t="shared" si="3"/>
        <v>0</v>
      </c>
      <c r="X27" s="172">
        <f t="shared" si="3"/>
        <v>0</v>
      </c>
      <c r="Y27" s="172">
        <f t="shared" si="3"/>
        <v>0</v>
      </c>
      <c r="Z27" s="172">
        <f t="shared" si="3"/>
        <v>0</v>
      </c>
      <c r="AA27" s="172">
        <f t="shared" si="3"/>
        <v>0</v>
      </c>
      <c r="AB27" s="172">
        <f t="shared" si="3"/>
        <v>0</v>
      </c>
      <c r="AC27" s="172">
        <f t="shared" si="3"/>
        <v>0</v>
      </c>
      <c r="AD27" s="172">
        <f t="shared" si="3"/>
        <v>0</v>
      </c>
      <c r="AE27" s="172">
        <f t="shared" si="3"/>
        <v>0</v>
      </c>
      <c r="AF27" s="172">
        <f t="shared" si="3"/>
        <v>0</v>
      </c>
      <c r="AG27" s="172">
        <f t="shared" si="3"/>
        <v>0</v>
      </c>
      <c r="AH27" s="172">
        <f t="shared" si="3"/>
        <v>0</v>
      </c>
      <c r="AI27" s="344">
        <f t="shared" si="2"/>
        <v>0</v>
      </c>
    </row>
    <row r="28" spans="2:35" ht="12.75">
      <c r="B28" s="604" t="s">
        <v>534</v>
      </c>
      <c r="C28" s="195" t="s">
        <v>225</v>
      </c>
      <c r="D28" s="196" t="s">
        <v>226</v>
      </c>
      <c r="E28" s="199">
        <f>E29+E30</f>
        <v>0</v>
      </c>
      <c r="F28" s="199">
        <f>F29+F30</f>
        <v>0</v>
      </c>
      <c r="G28" s="199">
        <f aca="true" t="shared" si="4" ref="G28:P28">G29+G30</f>
        <v>0</v>
      </c>
      <c r="H28" s="199">
        <f t="shared" si="4"/>
        <v>0</v>
      </c>
      <c r="I28" s="199">
        <f t="shared" si="4"/>
        <v>0</v>
      </c>
      <c r="J28" s="199">
        <f t="shared" si="4"/>
        <v>0</v>
      </c>
      <c r="K28" s="199">
        <f t="shared" si="4"/>
        <v>0</v>
      </c>
      <c r="L28" s="199">
        <f t="shared" si="4"/>
        <v>0</v>
      </c>
      <c r="M28" s="199">
        <f t="shared" si="4"/>
        <v>0</v>
      </c>
      <c r="N28" s="199">
        <f t="shared" si="4"/>
        <v>0</v>
      </c>
      <c r="O28" s="199">
        <f t="shared" si="4"/>
        <v>0</v>
      </c>
      <c r="P28" s="199">
        <f t="shared" si="4"/>
        <v>0</v>
      </c>
      <c r="Q28" s="200">
        <f aca="true" t="shared" si="5" ref="Q28:Q33">SUM(E28:P28)</f>
        <v>0</v>
      </c>
      <c r="R28" s="179"/>
      <c r="S28" s="604" t="s">
        <v>534</v>
      </c>
      <c r="T28" s="195" t="s">
        <v>225</v>
      </c>
      <c r="U28" s="199"/>
      <c r="V28" s="605">
        <f>V29+V30</f>
        <v>0</v>
      </c>
      <c r="W28" s="172">
        <f>W29+W30</f>
        <v>0</v>
      </c>
      <c r="X28" s="172">
        <f>X29+X30</f>
        <v>0</v>
      </c>
      <c r="Y28" s="172">
        <f aca="true" t="shared" si="6" ref="Y28:AH28">Y29+Y30</f>
        <v>0</v>
      </c>
      <c r="Z28" s="172">
        <f t="shared" si="6"/>
        <v>0</v>
      </c>
      <c r="AA28" s="172">
        <f t="shared" si="6"/>
        <v>0</v>
      </c>
      <c r="AB28" s="172">
        <f t="shared" si="6"/>
        <v>0</v>
      </c>
      <c r="AC28" s="172">
        <f t="shared" si="6"/>
        <v>0</v>
      </c>
      <c r="AD28" s="172">
        <f t="shared" si="6"/>
        <v>0</v>
      </c>
      <c r="AE28" s="172">
        <f t="shared" si="6"/>
        <v>0</v>
      </c>
      <c r="AF28" s="172">
        <f t="shared" si="6"/>
        <v>0</v>
      </c>
      <c r="AG28" s="172">
        <f t="shared" si="6"/>
        <v>0</v>
      </c>
      <c r="AH28" s="172">
        <f t="shared" si="6"/>
        <v>0</v>
      </c>
      <c r="AI28" s="200">
        <f t="shared" si="2"/>
        <v>0</v>
      </c>
    </row>
    <row r="29" spans="2:35" ht="12.75">
      <c r="B29" s="604" t="s">
        <v>535</v>
      </c>
      <c r="C29" s="201" t="s">
        <v>240</v>
      </c>
      <c r="D29" s="196" t="s">
        <v>226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200">
        <f t="shared" si="5"/>
        <v>0</v>
      </c>
      <c r="R29" s="179"/>
      <c r="S29" s="604" t="s">
        <v>535</v>
      </c>
      <c r="T29" s="201" t="s">
        <v>240</v>
      </c>
      <c r="U29" s="168"/>
      <c r="V29" s="605"/>
      <c r="W29" s="172">
        <f aca="true" t="shared" si="7" ref="W29:AH30">+E29*$U29</f>
        <v>0</v>
      </c>
      <c r="X29" s="172">
        <f t="shared" si="7"/>
        <v>0</v>
      </c>
      <c r="Y29" s="172">
        <f t="shared" si="7"/>
        <v>0</v>
      </c>
      <c r="Z29" s="172">
        <f t="shared" si="7"/>
        <v>0</v>
      </c>
      <c r="AA29" s="172">
        <f t="shared" si="7"/>
        <v>0</v>
      </c>
      <c r="AB29" s="172">
        <f t="shared" si="7"/>
        <v>0</v>
      </c>
      <c r="AC29" s="172">
        <f t="shared" si="7"/>
        <v>0</v>
      </c>
      <c r="AD29" s="172">
        <f t="shared" si="7"/>
        <v>0</v>
      </c>
      <c r="AE29" s="172">
        <f t="shared" si="7"/>
        <v>0</v>
      </c>
      <c r="AF29" s="172">
        <f t="shared" si="7"/>
        <v>0</v>
      </c>
      <c r="AG29" s="172">
        <f t="shared" si="7"/>
        <v>0</v>
      </c>
      <c r="AH29" s="172">
        <f t="shared" si="7"/>
        <v>0</v>
      </c>
      <c r="AI29" s="200">
        <f t="shared" si="2"/>
        <v>0</v>
      </c>
    </row>
    <row r="30" spans="2:35" ht="12.75">
      <c r="B30" s="604" t="s">
        <v>536</v>
      </c>
      <c r="C30" s="201" t="s">
        <v>242</v>
      </c>
      <c r="D30" s="196" t="s">
        <v>226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200">
        <f t="shared" si="5"/>
        <v>0</v>
      </c>
      <c r="R30" s="179"/>
      <c r="S30" s="604" t="s">
        <v>536</v>
      </c>
      <c r="T30" s="201" t="s">
        <v>242</v>
      </c>
      <c r="U30" s="168"/>
      <c r="V30" s="605"/>
      <c r="W30" s="172">
        <f t="shared" si="7"/>
        <v>0</v>
      </c>
      <c r="X30" s="172">
        <f t="shared" si="7"/>
        <v>0</v>
      </c>
      <c r="Y30" s="172">
        <f t="shared" si="7"/>
        <v>0</v>
      </c>
      <c r="Z30" s="172">
        <f t="shared" si="7"/>
        <v>0</v>
      </c>
      <c r="AA30" s="172">
        <f t="shared" si="7"/>
        <v>0</v>
      </c>
      <c r="AB30" s="172">
        <f t="shared" si="7"/>
        <v>0</v>
      </c>
      <c r="AC30" s="172">
        <f t="shared" si="7"/>
        <v>0</v>
      </c>
      <c r="AD30" s="172">
        <f t="shared" si="7"/>
        <v>0</v>
      </c>
      <c r="AE30" s="172">
        <f t="shared" si="7"/>
        <v>0</v>
      </c>
      <c r="AF30" s="172">
        <f t="shared" si="7"/>
        <v>0</v>
      </c>
      <c r="AG30" s="172">
        <f t="shared" si="7"/>
        <v>0</v>
      </c>
      <c r="AH30" s="172">
        <f t="shared" si="7"/>
        <v>0</v>
      </c>
      <c r="AI30" s="200">
        <f t="shared" si="2"/>
        <v>0</v>
      </c>
    </row>
    <row r="31" spans="2:35" ht="12.75">
      <c r="B31" s="604" t="s">
        <v>537</v>
      </c>
      <c r="C31" s="202" t="s">
        <v>229</v>
      </c>
      <c r="D31" s="196" t="s">
        <v>230</v>
      </c>
      <c r="E31" s="172">
        <f>E32+E33</f>
        <v>0</v>
      </c>
      <c r="F31" s="172">
        <f>F32+F33</f>
        <v>0</v>
      </c>
      <c r="G31" s="172">
        <f aca="true" t="shared" si="8" ref="G31:P31">G32+G33</f>
        <v>0</v>
      </c>
      <c r="H31" s="172">
        <f t="shared" si="8"/>
        <v>0</v>
      </c>
      <c r="I31" s="172">
        <f t="shared" si="8"/>
        <v>0</v>
      </c>
      <c r="J31" s="172">
        <f t="shared" si="8"/>
        <v>0</v>
      </c>
      <c r="K31" s="172">
        <f t="shared" si="8"/>
        <v>0</v>
      </c>
      <c r="L31" s="172">
        <f t="shared" si="8"/>
        <v>0</v>
      </c>
      <c r="M31" s="172">
        <f t="shared" si="8"/>
        <v>0</v>
      </c>
      <c r="N31" s="172">
        <f t="shared" si="8"/>
        <v>0</v>
      </c>
      <c r="O31" s="172">
        <f t="shared" si="8"/>
        <v>0</v>
      </c>
      <c r="P31" s="172">
        <f t="shared" si="8"/>
        <v>0</v>
      </c>
      <c r="Q31" s="200">
        <f t="shared" si="5"/>
        <v>0</v>
      </c>
      <c r="R31" s="179"/>
      <c r="S31" s="604" t="s">
        <v>537</v>
      </c>
      <c r="T31" s="202" t="s">
        <v>229</v>
      </c>
      <c r="U31" s="172"/>
      <c r="V31" s="605">
        <f>V32+V33</f>
        <v>0</v>
      </c>
      <c r="W31" s="172">
        <f>W32+W33</f>
        <v>0</v>
      </c>
      <c r="X31" s="172">
        <f>X32+X33</f>
        <v>0</v>
      </c>
      <c r="Y31" s="172">
        <f aca="true" t="shared" si="9" ref="Y31:AH31">Y32+Y33</f>
        <v>0</v>
      </c>
      <c r="Z31" s="172">
        <f t="shared" si="9"/>
        <v>0</v>
      </c>
      <c r="AA31" s="172">
        <f t="shared" si="9"/>
        <v>0</v>
      </c>
      <c r="AB31" s="172">
        <f t="shared" si="9"/>
        <v>0</v>
      </c>
      <c r="AC31" s="172">
        <f t="shared" si="9"/>
        <v>0</v>
      </c>
      <c r="AD31" s="172">
        <f t="shared" si="9"/>
        <v>0</v>
      </c>
      <c r="AE31" s="172">
        <f t="shared" si="9"/>
        <v>0</v>
      </c>
      <c r="AF31" s="172">
        <f t="shared" si="9"/>
        <v>0</v>
      </c>
      <c r="AG31" s="172">
        <f t="shared" si="9"/>
        <v>0</v>
      </c>
      <c r="AH31" s="172">
        <f t="shared" si="9"/>
        <v>0</v>
      </c>
      <c r="AI31" s="200">
        <f t="shared" si="2"/>
        <v>0</v>
      </c>
    </row>
    <row r="32" spans="2:35" ht="12.75">
      <c r="B32" s="606" t="s">
        <v>538</v>
      </c>
      <c r="C32" s="202" t="s">
        <v>244</v>
      </c>
      <c r="D32" s="196" t="s">
        <v>230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0">
        <f t="shared" si="5"/>
        <v>0</v>
      </c>
      <c r="R32" s="179"/>
      <c r="S32" s="606" t="s">
        <v>538</v>
      </c>
      <c r="T32" s="202" t="s">
        <v>244</v>
      </c>
      <c r="U32" s="206"/>
      <c r="V32" s="607"/>
      <c r="W32" s="203">
        <f aca="true" t="shared" si="10" ref="W32:AH33">+E32*$U32</f>
        <v>0</v>
      </c>
      <c r="X32" s="203">
        <f t="shared" si="10"/>
        <v>0</v>
      </c>
      <c r="Y32" s="203">
        <f t="shared" si="10"/>
        <v>0</v>
      </c>
      <c r="Z32" s="203">
        <f t="shared" si="10"/>
        <v>0</v>
      </c>
      <c r="AA32" s="203">
        <f t="shared" si="10"/>
        <v>0</v>
      </c>
      <c r="AB32" s="203">
        <f t="shared" si="10"/>
        <v>0</v>
      </c>
      <c r="AC32" s="203">
        <f t="shared" si="10"/>
        <v>0</v>
      </c>
      <c r="AD32" s="203">
        <f t="shared" si="10"/>
        <v>0</v>
      </c>
      <c r="AE32" s="203">
        <f t="shared" si="10"/>
        <v>0</v>
      </c>
      <c r="AF32" s="203">
        <f t="shared" si="10"/>
        <v>0</v>
      </c>
      <c r="AG32" s="203">
        <f t="shared" si="10"/>
        <v>0</v>
      </c>
      <c r="AH32" s="203">
        <f t="shared" si="10"/>
        <v>0</v>
      </c>
      <c r="AI32" s="200">
        <f t="shared" si="2"/>
        <v>0</v>
      </c>
    </row>
    <row r="33" spans="2:35" ht="12.75">
      <c r="B33" s="608" t="s">
        <v>539</v>
      </c>
      <c r="C33" s="208" t="s">
        <v>246</v>
      </c>
      <c r="D33" s="209" t="s">
        <v>230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10">
        <f t="shared" si="5"/>
        <v>0</v>
      </c>
      <c r="R33" s="179"/>
      <c r="S33" s="608" t="s">
        <v>539</v>
      </c>
      <c r="T33" s="208" t="s">
        <v>246</v>
      </c>
      <c r="U33" s="222"/>
      <c r="V33" s="609"/>
      <c r="W33" s="556">
        <f t="shared" si="10"/>
        <v>0</v>
      </c>
      <c r="X33" s="556">
        <f t="shared" si="10"/>
        <v>0</v>
      </c>
      <c r="Y33" s="556">
        <f t="shared" si="10"/>
        <v>0</v>
      </c>
      <c r="Z33" s="556">
        <f t="shared" si="10"/>
        <v>0</v>
      </c>
      <c r="AA33" s="556">
        <f t="shared" si="10"/>
        <v>0</v>
      </c>
      <c r="AB33" s="556">
        <f t="shared" si="10"/>
        <v>0</v>
      </c>
      <c r="AC33" s="556">
        <f t="shared" si="10"/>
        <v>0</v>
      </c>
      <c r="AD33" s="556">
        <f t="shared" si="10"/>
        <v>0</v>
      </c>
      <c r="AE33" s="556">
        <f t="shared" si="10"/>
        <v>0</v>
      </c>
      <c r="AF33" s="556">
        <f t="shared" si="10"/>
        <v>0</v>
      </c>
      <c r="AG33" s="556">
        <f t="shared" si="10"/>
        <v>0</v>
      </c>
      <c r="AH33" s="556">
        <f t="shared" si="10"/>
        <v>0</v>
      </c>
      <c r="AI33" s="210">
        <f t="shared" si="2"/>
        <v>0</v>
      </c>
    </row>
    <row r="34" spans="2:35" ht="12.75">
      <c r="B34" s="429"/>
      <c r="C34" s="208" t="s">
        <v>481</v>
      </c>
      <c r="D34" s="209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10"/>
      <c r="R34" s="179"/>
      <c r="S34" s="429"/>
      <c r="T34" s="208" t="s">
        <v>481</v>
      </c>
      <c r="U34" s="224"/>
      <c r="V34" s="609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210">
        <f t="shared" si="2"/>
        <v>0</v>
      </c>
    </row>
    <row r="35" spans="2:35" ht="12.75">
      <c r="B35" s="417" t="s">
        <v>1</v>
      </c>
      <c r="C35" s="175" t="s">
        <v>258</v>
      </c>
      <c r="D35" s="176" t="s">
        <v>226</v>
      </c>
      <c r="E35" s="177">
        <f>E36+E53</f>
        <v>0</v>
      </c>
      <c r="F35" s="177">
        <f>F36+F53</f>
        <v>0</v>
      </c>
      <c r="G35" s="177">
        <f aca="true" t="shared" si="11" ref="G35:P35">G36+G53</f>
        <v>0</v>
      </c>
      <c r="H35" s="177">
        <f t="shared" si="11"/>
        <v>0</v>
      </c>
      <c r="I35" s="177">
        <f t="shared" si="11"/>
        <v>0</v>
      </c>
      <c r="J35" s="177">
        <f t="shared" si="11"/>
        <v>0</v>
      </c>
      <c r="K35" s="177">
        <f t="shared" si="11"/>
        <v>0</v>
      </c>
      <c r="L35" s="177">
        <f t="shared" si="11"/>
        <v>0</v>
      </c>
      <c r="M35" s="177">
        <f t="shared" si="11"/>
        <v>0</v>
      </c>
      <c r="N35" s="177">
        <f t="shared" si="11"/>
        <v>0</v>
      </c>
      <c r="O35" s="177">
        <f t="shared" si="11"/>
        <v>0</v>
      </c>
      <c r="P35" s="177">
        <f t="shared" si="11"/>
        <v>0</v>
      </c>
      <c r="Q35" s="178">
        <f>SUM(E35:P35)</f>
        <v>0</v>
      </c>
      <c r="R35" s="179"/>
      <c r="S35" s="417" t="s">
        <v>1</v>
      </c>
      <c r="T35" s="175" t="s">
        <v>258</v>
      </c>
      <c r="U35" s="177"/>
      <c r="V35" s="598">
        <f>V36+V53</f>
        <v>0</v>
      </c>
      <c r="W35" s="228">
        <f>W36+W53</f>
        <v>0</v>
      </c>
      <c r="X35" s="228">
        <f>X36+X53</f>
        <v>0</v>
      </c>
      <c r="Y35" s="228">
        <f aca="true" t="shared" si="12" ref="Y35:AH35">Y36+Y53</f>
        <v>0</v>
      </c>
      <c r="Z35" s="228">
        <f t="shared" si="12"/>
        <v>0</v>
      </c>
      <c r="AA35" s="228">
        <f t="shared" si="12"/>
        <v>0</v>
      </c>
      <c r="AB35" s="228">
        <f t="shared" si="12"/>
        <v>0</v>
      </c>
      <c r="AC35" s="228">
        <f t="shared" si="12"/>
        <v>0</v>
      </c>
      <c r="AD35" s="228">
        <f t="shared" si="12"/>
        <v>0</v>
      </c>
      <c r="AE35" s="228">
        <f t="shared" si="12"/>
        <v>0</v>
      </c>
      <c r="AF35" s="228">
        <f t="shared" si="12"/>
        <v>0</v>
      </c>
      <c r="AG35" s="228">
        <f t="shared" si="12"/>
        <v>0</v>
      </c>
      <c r="AH35" s="228">
        <f t="shared" si="12"/>
        <v>0</v>
      </c>
      <c r="AI35" s="178">
        <f t="shared" si="2"/>
        <v>0</v>
      </c>
    </row>
    <row r="36" spans="2:35" ht="12.75">
      <c r="B36" s="610" t="s">
        <v>29</v>
      </c>
      <c r="C36" s="187" t="s">
        <v>482</v>
      </c>
      <c r="D36" s="188" t="s">
        <v>226</v>
      </c>
      <c r="E36" s="226">
        <f>E37+E43</f>
        <v>0</v>
      </c>
      <c r="F36" s="226">
        <f>F37+F43</f>
        <v>0</v>
      </c>
      <c r="G36" s="226">
        <f aca="true" t="shared" si="13" ref="G36:P36">G37+G43</f>
        <v>0</v>
      </c>
      <c r="H36" s="226">
        <f t="shared" si="13"/>
        <v>0</v>
      </c>
      <c r="I36" s="226">
        <f t="shared" si="13"/>
        <v>0</v>
      </c>
      <c r="J36" s="226">
        <f t="shared" si="13"/>
        <v>0</v>
      </c>
      <c r="K36" s="226">
        <f t="shared" si="13"/>
        <v>0</v>
      </c>
      <c r="L36" s="226">
        <f t="shared" si="13"/>
        <v>0</v>
      </c>
      <c r="M36" s="226">
        <f t="shared" si="13"/>
        <v>0</v>
      </c>
      <c r="N36" s="226">
        <f t="shared" si="13"/>
        <v>0</v>
      </c>
      <c r="O36" s="226">
        <f t="shared" si="13"/>
        <v>0</v>
      </c>
      <c r="P36" s="226">
        <f t="shared" si="13"/>
        <v>0</v>
      </c>
      <c r="Q36" s="227">
        <f>SUM(E36:P36)</f>
        <v>0</v>
      </c>
      <c r="R36" s="179"/>
      <c r="S36" s="610" t="s">
        <v>29</v>
      </c>
      <c r="T36" s="187" t="s">
        <v>482</v>
      </c>
      <c r="U36" s="226"/>
      <c r="V36" s="603">
        <f>V37+V43</f>
        <v>0</v>
      </c>
      <c r="W36" s="194">
        <f>W37+W43</f>
        <v>0</v>
      </c>
      <c r="X36" s="194">
        <f>X37+X43</f>
        <v>0</v>
      </c>
      <c r="Y36" s="194">
        <f aca="true" t="shared" si="14" ref="Y36:AH36">Y37+Y43</f>
        <v>0</v>
      </c>
      <c r="Z36" s="194">
        <f t="shared" si="14"/>
        <v>0</v>
      </c>
      <c r="AA36" s="194">
        <f t="shared" si="14"/>
        <v>0</v>
      </c>
      <c r="AB36" s="194">
        <f t="shared" si="14"/>
        <v>0</v>
      </c>
      <c r="AC36" s="194">
        <f t="shared" si="14"/>
        <v>0</v>
      </c>
      <c r="AD36" s="194">
        <f t="shared" si="14"/>
        <v>0</v>
      </c>
      <c r="AE36" s="194">
        <f t="shared" si="14"/>
        <v>0</v>
      </c>
      <c r="AF36" s="194">
        <f t="shared" si="14"/>
        <v>0</v>
      </c>
      <c r="AG36" s="194">
        <f t="shared" si="14"/>
        <v>0</v>
      </c>
      <c r="AH36" s="194">
        <f t="shared" si="14"/>
        <v>0</v>
      </c>
      <c r="AI36" s="227">
        <f t="shared" si="2"/>
        <v>0</v>
      </c>
    </row>
    <row r="37" spans="2:35" ht="12.75">
      <c r="B37" s="424"/>
      <c r="C37" s="201" t="s">
        <v>261</v>
      </c>
      <c r="D37" s="204"/>
      <c r="E37" s="199">
        <f>+E39+E40</f>
        <v>0</v>
      </c>
      <c r="F37" s="199">
        <f>+F39+F40</f>
        <v>0</v>
      </c>
      <c r="G37" s="199">
        <f aca="true" t="shared" si="15" ref="G37:P37">+G39+G40</f>
        <v>0</v>
      </c>
      <c r="H37" s="199">
        <f t="shared" si="15"/>
        <v>0</v>
      </c>
      <c r="I37" s="199">
        <f t="shared" si="15"/>
        <v>0</v>
      </c>
      <c r="J37" s="199">
        <f t="shared" si="15"/>
        <v>0</v>
      </c>
      <c r="K37" s="199">
        <f t="shared" si="15"/>
        <v>0</v>
      </c>
      <c r="L37" s="199">
        <f t="shared" si="15"/>
        <v>0</v>
      </c>
      <c r="M37" s="199">
        <f t="shared" si="15"/>
        <v>0</v>
      </c>
      <c r="N37" s="199">
        <f t="shared" si="15"/>
        <v>0</v>
      </c>
      <c r="O37" s="199">
        <f t="shared" si="15"/>
        <v>0</v>
      </c>
      <c r="P37" s="199">
        <f t="shared" si="15"/>
        <v>0</v>
      </c>
      <c r="Q37" s="344">
        <f>SUM(E37:P37)</f>
        <v>0</v>
      </c>
      <c r="R37" s="179"/>
      <c r="S37" s="424"/>
      <c r="T37" s="201" t="s">
        <v>261</v>
      </c>
      <c r="U37" s="199"/>
      <c r="V37" s="605">
        <f>+V39+V40</f>
        <v>0</v>
      </c>
      <c r="W37" s="172">
        <f>+W39+W40</f>
        <v>0</v>
      </c>
      <c r="X37" s="172">
        <f>+X39+X40</f>
        <v>0</v>
      </c>
      <c r="Y37" s="172">
        <f aca="true" t="shared" si="16" ref="Y37:AH37">+Y39+Y40</f>
        <v>0</v>
      </c>
      <c r="Z37" s="172">
        <f t="shared" si="16"/>
        <v>0</v>
      </c>
      <c r="AA37" s="172">
        <f t="shared" si="16"/>
        <v>0</v>
      </c>
      <c r="AB37" s="172">
        <f t="shared" si="16"/>
        <v>0</v>
      </c>
      <c r="AC37" s="172">
        <f t="shared" si="16"/>
        <v>0</v>
      </c>
      <c r="AD37" s="172">
        <f t="shared" si="16"/>
        <v>0</v>
      </c>
      <c r="AE37" s="172">
        <f t="shared" si="16"/>
        <v>0</v>
      </c>
      <c r="AF37" s="172">
        <f t="shared" si="16"/>
        <v>0</v>
      </c>
      <c r="AG37" s="172">
        <f t="shared" si="16"/>
        <v>0</v>
      </c>
      <c r="AH37" s="172">
        <f t="shared" si="16"/>
        <v>0</v>
      </c>
      <c r="AI37" s="344">
        <f t="shared" si="2"/>
        <v>0</v>
      </c>
    </row>
    <row r="38" spans="2:35" ht="12.75">
      <c r="B38" s="424" t="s">
        <v>491</v>
      </c>
      <c r="C38" s="195" t="s">
        <v>233</v>
      </c>
      <c r="D38" s="196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344"/>
      <c r="R38" s="179"/>
      <c r="S38" s="424" t="s">
        <v>491</v>
      </c>
      <c r="T38" s="195" t="s">
        <v>233</v>
      </c>
      <c r="U38" s="172"/>
      <c r="V38" s="605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344">
        <f t="shared" si="2"/>
        <v>0</v>
      </c>
    </row>
    <row r="39" spans="2:35" ht="12.75">
      <c r="B39" s="424" t="s">
        <v>492</v>
      </c>
      <c r="C39" s="342" t="s">
        <v>480</v>
      </c>
      <c r="D39" s="196" t="s">
        <v>224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200"/>
      <c r="R39" s="179"/>
      <c r="S39" s="424" t="s">
        <v>492</v>
      </c>
      <c r="T39" s="342" t="s">
        <v>480</v>
      </c>
      <c r="U39" s="168"/>
      <c r="V39" s="605"/>
      <c r="W39" s="172">
        <f aca="true" t="shared" si="17" ref="W39:AH39">+E39*$U39</f>
        <v>0</v>
      </c>
      <c r="X39" s="172">
        <f t="shared" si="17"/>
        <v>0</v>
      </c>
      <c r="Y39" s="172">
        <f t="shared" si="17"/>
        <v>0</v>
      </c>
      <c r="Z39" s="172">
        <f t="shared" si="17"/>
        <v>0</v>
      </c>
      <c r="AA39" s="172">
        <f t="shared" si="17"/>
        <v>0</v>
      </c>
      <c r="AB39" s="172">
        <f t="shared" si="17"/>
        <v>0</v>
      </c>
      <c r="AC39" s="172">
        <f t="shared" si="17"/>
        <v>0</v>
      </c>
      <c r="AD39" s="172">
        <f t="shared" si="17"/>
        <v>0</v>
      </c>
      <c r="AE39" s="172">
        <f t="shared" si="17"/>
        <v>0</v>
      </c>
      <c r="AF39" s="172">
        <f t="shared" si="17"/>
        <v>0</v>
      </c>
      <c r="AG39" s="172">
        <f t="shared" si="17"/>
        <v>0</v>
      </c>
      <c r="AH39" s="172">
        <f t="shared" si="17"/>
        <v>0</v>
      </c>
      <c r="AI39" s="200">
        <f t="shared" si="2"/>
        <v>0</v>
      </c>
    </row>
    <row r="40" spans="2:35" ht="12.75">
      <c r="B40" s="424" t="s">
        <v>493</v>
      </c>
      <c r="C40" s="195" t="s">
        <v>225</v>
      </c>
      <c r="D40" s="196" t="s">
        <v>226</v>
      </c>
      <c r="E40" s="199">
        <f>E41+E42</f>
        <v>0</v>
      </c>
      <c r="F40" s="199">
        <f>F41+F42</f>
        <v>0</v>
      </c>
      <c r="G40" s="199">
        <f aca="true" t="shared" si="18" ref="G40:P40">G41+G42</f>
        <v>0</v>
      </c>
      <c r="H40" s="199">
        <f t="shared" si="18"/>
        <v>0</v>
      </c>
      <c r="I40" s="199">
        <f t="shared" si="18"/>
        <v>0</v>
      </c>
      <c r="J40" s="199">
        <f t="shared" si="18"/>
        <v>0</v>
      </c>
      <c r="K40" s="199">
        <f t="shared" si="18"/>
        <v>0</v>
      </c>
      <c r="L40" s="199">
        <f t="shared" si="18"/>
        <v>0</v>
      </c>
      <c r="M40" s="199">
        <f t="shared" si="18"/>
        <v>0</v>
      </c>
      <c r="N40" s="199">
        <f t="shared" si="18"/>
        <v>0</v>
      </c>
      <c r="O40" s="199">
        <f t="shared" si="18"/>
        <v>0</v>
      </c>
      <c r="P40" s="199">
        <f t="shared" si="18"/>
        <v>0</v>
      </c>
      <c r="Q40" s="200">
        <f>SUM(E40:P40)</f>
        <v>0</v>
      </c>
      <c r="R40" s="179"/>
      <c r="S40" s="424" t="s">
        <v>493</v>
      </c>
      <c r="T40" s="195" t="s">
        <v>225</v>
      </c>
      <c r="U40" s="199"/>
      <c r="V40" s="605">
        <f>V41+V42</f>
        <v>0</v>
      </c>
      <c r="W40" s="172">
        <f>W41+W42</f>
        <v>0</v>
      </c>
      <c r="X40" s="172">
        <f>X41+X42</f>
        <v>0</v>
      </c>
      <c r="Y40" s="172">
        <f aca="true" t="shared" si="19" ref="Y40:AH40">Y41+Y42</f>
        <v>0</v>
      </c>
      <c r="Z40" s="172">
        <f t="shared" si="19"/>
        <v>0</v>
      </c>
      <c r="AA40" s="172">
        <f t="shared" si="19"/>
        <v>0</v>
      </c>
      <c r="AB40" s="172">
        <f t="shared" si="19"/>
        <v>0</v>
      </c>
      <c r="AC40" s="172">
        <f t="shared" si="19"/>
        <v>0</v>
      </c>
      <c r="AD40" s="172">
        <f t="shared" si="19"/>
        <v>0</v>
      </c>
      <c r="AE40" s="172">
        <f t="shared" si="19"/>
        <v>0</v>
      </c>
      <c r="AF40" s="172">
        <f t="shared" si="19"/>
        <v>0</v>
      </c>
      <c r="AG40" s="172">
        <f t="shared" si="19"/>
        <v>0</v>
      </c>
      <c r="AH40" s="172">
        <f t="shared" si="19"/>
        <v>0</v>
      </c>
      <c r="AI40" s="200">
        <f t="shared" si="2"/>
        <v>0</v>
      </c>
    </row>
    <row r="41" spans="2:35" ht="12.75">
      <c r="B41" s="424" t="s">
        <v>494</v>
      </c>
      <c r="C41" s="202" t="s">
        <v>483</v>
      </c>
      <c r="D41" s="196" t="s">
        <v>226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200">
        <f>SUM(E41:P41)</f>
        <v>0</v>
      </c>
      <c r="R41" s="179"/>
      <c r="S41" s="424" t="s">
        <v>494</v>
      </c>
      <c r="T41" s="202" t="s">
        <v>483</v>
      </c>
      <c r="U41" s="168"/>
      <c r="V41" s="605"/>
      <c r="W41" s="172">
        <f aca="true" t="shared" si="20" ref="W41:AH42">+E41*$U41</f>
        <v>0</v>
      </c>
      <c r="X41" s="172">
        <f t="shared" si="20"/>
        <v>0</v>
      </c>
      <c r="Y41" s="172">
        <f t="shared" si="20"/>
        <v>0</v>
      </c>
      <c r="Z41" s="172">
        <f t="shared" si="20"/>
        <v>0</v>
      </c>
      <c r="AA41" s="172">
        <f t="shared" si="20"/>
        <v>0</v>
      </c>
      <c r="AB41" s="172">
        <f t="shared" si="20"/>
        <v>0</v>
      </c>
      <c r="AC41" s="172">
        <f t="shared" si="20"/>
        <v>0</v>
      </c>
      <c r="AD41" s="172">
        <f t="shared" si="20"/>
        <v>0</v>
      </c>
      <c r="AE41" s="172">
        <f t="shared" si="20"/>
        <v>0</v>
      </c>
      <c r="AF41" s="172">
        <f t="shared" si="20"/>
        <v>0</v>
      </c>
      <c r="AG41" s="172">
        <f t="shared" si="20"/>
        <v>0</v>
      </c>
      <c r="AH41" s="172">
        <f t="shared" si="20"/>
        <v>0</v>
      </c>
      <c r="AI41" s="200">
        <f t="shared" si="2"/>
        <v>0</v>
      </c>
    </row>
    <row r="42" spans="2:35" ht="12.75">
      <c r="B42" s="611" t="s">
        <v>495</v>
      </c>
      <c r="C42" s="202" t="s">
        <v>484</v>
      </c>
      <c r="D42" s="196" t="s">
        <v>226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200">
        <f>SUM(E42:P42)</f>
        <v>0</v>
      </c>
      <c r="R42" s="179"/>
      <c r="S42" s="611" t="s">
        <v>495</v>
      </c>
      <c r="T42" s="202" t="s">
        <v>484</v>
      </c>
      <c r="U42" s="168"/>
      <c r="V42" s="605"/>
      <c r="W42" s="172">
        <f t="shared" si="20"/>
        <v>0</v>
      </c>
      <c r="X42" s="172">
        <f t="shared" si="20"/>
        <v>0</v>
      </c>
      <c r="Y42" s="172">
        <f t="shared" si="20"/>
        <v>0</v>
      </c>
      <c r="Z42" s="172">
        <f t="shared" si="20"/>
        <v>0</v>
      </c>
      <c r="AA42" s="172">
        <f t="shared" si="20"/>
        <v>0</v>
      </c>
      <c r="AB42" s="172">
        <f t="shared" si="20"/>
        <v>0</v>
      </c>
      <c r="AC42" s="172">
        <f t="shared" si="20"/>
        <v>0</v>
      </c>
      <c r="AD42" s="172">
        <f t="shared" si="20"/>
        <v>0</v>
      </c>
      <c r="AE42" s="172">
        <f t="shared" si="20"/>
        <v>0</v>
      </c>
      <c r="AF42" s="172">
        <f t="shared" si="20"/>
        <v>0</v>
      </c>
      <c r="AG42" s="172">
        <f t="shared" si="20"/>
        <v>0</v>
      </c>
      <c r="AH42" s="172">
        <f t="shared" si="20"/>
        <v>0</v>
      </c>
      <c r="AI42" s="200">
        <f t="shared" si="2"/>
        <v>0</v>
      </c>
    </row>
    <row r="43" spans="2:35" ht="12.75">
      <c r="B43" s="611"/>
      <c r="C43" s="201" t="s">
        <v>269</v>
      </c>
      <c r="D43" s="204"/>
      <c r="E43" s="199">
        <f>+E45+E46</f>
        <v>0</v>
      </c>
      <c r="F43" s="199">
        <f>+F45+F46</f>
        <v>0</v>
      </c>
      <c r="G43" s="199">
        <f aca="true" t="shared" si="21" ref="G43:P43">+G45+G46</f>
        <v>0</v>
      </c>
      <c r="H43" s="199">
        <f t="shared" si="21"/>
        <v>0</v>
      </c>
      <c r="I43" s="199">
        <f t="shared" si="21"/>
        <v>0</v>
      </c>
      <c r="J43" s="199">
        <f t="shared" si="21"/>
        <v>0</v>
      </c>
      <c r="K43" s="199">
        <f t="shared" si="21"/>
        <v>0</v>
      </c>
      <c r="L43" s="199">
        <f t="shared" si="21"/>
        <v>0</v>
      </c>
      <c r="M43" s="199">
        <f t="shared" si="21"/>
        <v>0</v>
      </c>
      <c r="N43" s="199">
        <f t="shared" si="21"/>
        <v>0</v>
      </c>
      <c r="O43" s="199">
        <f t="shared" si="21"/>
        <v>0</v>
      </c>
      <c r="P43" s="199">
        <f t="shared" si="21"/>
        <v>0</v>
      </c>
      <c r="Q43" s="344">
        <f>SUM(E43:P43)</f>
        <v>0</v>
      </c>
      <c r="R43" s="179"/>
      <c r="S43" s="611"/>
      <c r="T43" s="201" t="s">
        <v>269</v>
      </c>
      <c r="U43" s="199"/>
      <c r="V43" s="605">
        <f>+V45+V46</f>
        <v>0</v>
      </c>
      <c r="W43" s="172">
        <f>+W45+W46</f>
        <v>0</v>
      </c>
      <c r="X43" s="172">
        <f>+X45+X46</f>
        <v>0</v>
      </c>
      <c r="Y43" s="172">
        <f aca="true" t="shared" si="22" ref="Y43:AH43">+Y45+Y46</f>
        <v>0</v>
      </c>
      <c r="Z43" s="172">
        <f t="shared" si="22"/>
        <v>0</v>
      </c>
      <c r="AA43" s="172">
        <f t="shared" si="22"/>
        <v>0</v>
      </c>
      <c r="AB43" s="172">
        <f t="shared" si="22"/>
        <v>0</v>
      </c>
      <c r="AC43" s="172">
        <f t="shared" si="22"/>
        <v>0</v>
      </c>
      <c r="AD43" s="172">
        <f t="shared" si="22"/>
        <v>0</v>
      </c>
      <c r="AE43" s="172">
        <f t="shared" si="22"/>
        <v>0</v>
      </c>
      <c r="AF43" s="172">
        <f t="shared" si="22"/>
        <v>0</v>
      </c>
      <c r="AG43" s="172">
        <f t="shared" si="22"/>
        <v>0</v>
      </c>
      <c r="AH43" s="172">
        <f t="shared" si="22"/>
        <v>0</v>
      </c>
      <c r="AI43" s="344">
        <f t="shared" si="2"/>
        <v>0</v>
      </c>
    </row>
    <row r="44" spans="2:35" ht="12.75">
      <c r="B44" s="611" t="s">
        <v>496</v>
      </c>
      <c r="C44" s="195" t="s">
        <v>233</v>
      </c>
      <c r="D44" s="196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344"/>
      <c r="R44" s="179"/>
      <c r="S44" s="611" t="s">
        <v>496</v>
      </c>
      <c r="T44" s="195" t="s">
        <v>233</v>
      </c>
      <c r="U44" s="172"/>
      <c r="V44" s="605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344">
        <f t="shared" si="2"/>
        <v>0</v>
      </c>
    </row>
    <row r="45" spans="2:35" ht="12.75">
      <c r="B45" s="611" t="s">
        <v>515</v>
      </c>
      <c r="C45" s="342" t="s">
        <v>480</v>
      </c>
      <c r="D45" s="196" t="s">
        <v>224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200"/>
      <c r="R45" s="179"/>
      <c r="S45" s="611" t="s">
        <v>515</v>
      </c>
      <c r="T45" s="342" t="s">
        <v>480</v>
      </c>
      <c r="U45" s="168"/>
      <c r="V45" s="605"/>
      <c r="W45" s="172">
        <f aca="true" t="shared" si="23" ref="W45:AH45">+E45*$U45</f>
        <v>0</v>
      </c>
      <c r="X45" s="172">
        <f t="shared" si="23"/>
        <v>0</v>
      </c>
      <c r="Y45" s="172">
        <f t="shared" si="23"/>
        <v>0</v>
      </c>
      <c r="Z45" s="172">
        <f t="shared" si="23"/>
        <v>0</v>
      </c>
      <c r="AA45" s="172">
        <f t="shared" si="23"/>
        <v>0</v>
      </c>
      <c r="AB45" s="172">
        <f t="shared" si="23"/>
        <v>0</v>
      </c>
      <c r="AC45" s="172">
        <f t="shared" si="23"/>
        <v>0</v>
      </c>
      <c r="AD45" s="172">
        <f t="shared" si="23"/>
        <v>0</v>
      </c>
      <c r="AE45" s="172">
        <f t="shared" si="23"/>
        <v>0</v>
      </c>
      <c r="AF45" s="172">
        <f t="shared" si="23"/>
        <v>0</v>
      </c>
      <c r="AG45" s="172">
        <f t="shared" si="23"/>
        <v>0</v>
      </c>
      <c r="AH45" s="172">
        <f t="shared" si="23"/>
        <v>0</v>
      </c>
      <c r="AI45" s="200">
        <f t="shared" si="2"/>
        <v>0</v>
      </c>
    </row>
    <row r="46" spans="2:35" ht="12.75">
      <c r="B46" s="611" t="s">
        <v>497</v>
      </c>
      <c r="C46" s="195" t="s">
        <v>225</v>
      </c>
      <c r="D46" s="196" t="s">
        <v>226</v>
      </c>
      <c r="E46" s="199">
        <f>E47+E50</f>
        <v>0</v>
      </c>
      <c r="F46" s="199">
        <f>F47+F50</f>
        <v>0</v>
      </c>
      <c r="G46" s="199">
        <f aca="true" t="shared" si="24" ref="G46:P46">G47+G50</f>
        <v>0</v>
      </c>
      <c r="H46" s="199">
        <f t="shared" si="24"/>
        <v>0</v>
      </c>
      <c r="I46" s="199">
        <f t="shared" si="24"/>
        <v>0</v>
      </c>
      <c r="J46" s="199">
        <f t="shared" si="24"/>
        <v>0</v>
      </c>
      <c r="K46" s="199">
        <f t="shared" si="24"/>
        <v>0</v>
      </c>
      <c r="L46" s="199">
        <f t="shared" si="24"/>
        <v>0</v>
      </c>
      <c r="M46" s="199">
        <f t="shared" si="24"/>
        <v>0</v>
      </c>
      <c r="N46" s="199">
        <f t="shared" si="24"/>
        <v>0</v>
      </c>
      <c r="O46" s="199">
        <f t="shared" si="24"/>
        <v>0</v>
      </c>
      <c r="P46" s="199">
        <f t="shared" si="24"/>
        <v>0</v>
      </c>
      <c r="Q46" s="200">
        <f aca="true" t="shared" si="25" ref="Q46:Q53">SUM(E46:P46)</f>
        <v>0</v>
      </c>
      <c r="R46" s="179"/>
      <c r="S46" s="611" t="s">
        <v>497</v>
      </c>
      <c r="T46" s="195" t="s">
        <v>225</v>
      </c>
      <c r="U46" s="199"/>
      <c r="V46" s="605">
        <f>V47+V50</f>
        <v>0</v>
      </c>
      <c r="W46" s="172">
        <f>W47+W50</f>
        <v>0</v>
      </c>
      <c r="X46" s="172">
        <f>X47+X50</f>
        <v>0</v>
      </c>
      <c r="Y46" s="172">
        <f aca="true" t="shared" si="26" ref="Y46:AH46">Y47+Y50</f>
        <v>0</v>
      </c>
      <c r="Z46" s="172">
        <f t="shared" si="26"/>
        <v>0</v>
      </c>
      <c r="AA46" s="172">
        <f t="shared" si="26"/>
        <v>0</v>
      </c>
      <c r="AB46" s="172">
        <f t="shared" si="26"/>
        <v>0</v>
      </c>
      <c r="AC46" s="172">
        <f t="shared" si="26"/>
        <v>0</v>
      </c>
      <c r="AD46" s="172">
        <f t="shared" si="26"/>
        <v>0</v>
      </c>
      <c r="AE46" s="172">
        <f t="shared" si="26"/>
        <v>0</v>
      </c>
      <c r="AF46" s="172">
        <f t="shared" si="26"/>
        <v>0</v>
      </c>
      <c r="AG46" s="172">
        <f t="shared" si="26"/>
        <v>0</v>
      </c>
      <c r="AH46" s="172">
        <f t="shared" si="26"/>
        <v>0</v>
      </c>
      <c r="AI46" s="200">
        <f t="shared" si="2"/>
        <v>0</v>
      </c>
    </row>
    <row r="47" spans="2:35" ht="12.75">
      <c r="B47" s="611" t="s">
        <v>498</v>
      </c>
      <c r="C47" s="202" t="s">
        <v>485</v>
      </c>
      <c r="D47" s="196" t="s">
        <v>226</v>
      </c>
      <c r="E47" s="199">
        <f>E48+E49</f>
        <v>0</v>
      </c>
      <c r="F47" s="199">
        <f>F48+F49</f>
        <v>0</v>
      </c>
      <c r="G47" s="199">
        <f aca="true" t="shared" si="27" ref="G47:P47">G48+G49</f>
        <v>0</v>
      </c>
      <c r="H47" s="199">
        <f t="shared" si="27"/>
        <v>0</v>
      </c>
      <c r="I47" s="199">
        <f t="shared" si="27"/>
        <v>0</v>
      </c>
      <c r="J47" s="199">
        <f t="shared" si="27"/>
        <v>0</v>
      </c>
      <c r="K47" s="199">
        <f t="shared" si="27"/>
        <v>0</v>
      </c>
      <c r="L47" s="199">
        <f t="shared" si="27"/>
        <v>0</v>
      </c>
      <c r="M47" s="199">
        <f t="shared" si="27"/>
        <v>0</v>
      </c>
      <c r="N47" s="199">
        <f t="shared" si="27"/>
        <v>0</v>
      </c>
      <c r="O47" s="199">
        <f t="shared" si="27"/>
        <v>0</v>
      </c>
      <c r="P47" s="199">
        <f t="shared" si="27"/>
        <v>0</v>
      </c>
      <c r="Q47" s="200">
        <f t="shared" si="25"/>
        <v>0</v>
      </c>
      <c r="R47" s="179"/>
      <c r="S47" s="611" t="s">
        <v>498</v>
      </c>
      <c r="T47" s="202" t="s">
        <v>485</v>
      </c>
      <c r="U47" s="199"/>
      <c r="V47" s="605">
        <f>V48+V49</f>
        <v>0</v>
      </c>
      <c r="W47" s="172">
        <f>W48+W49</f>
        <v>0</v>
      </c>
      <c r="X47" s="172">
        <f>X48+X49</f>
        <v>0</v>
      </c>
      <c r="Y47" s="172">
        <f aca="true" t="shared" si="28" ref="Y47:AH47">Y48+Y49</f>
        <v>0</v>
      </c>
      <c r="Z47" s="172">
        <f t="shared" si="28"/>
        <v>0</v>
      </c>
      <c r="AA47" s="172">
        <f t="shared" si="28"/>
        <v>0</v>
      </c>
      <c r="AB47" s="172">
        <f t="shared" si="28"/>
        <v>0</v>
      </c>
      <c r="AC47" s="172">
        <f t="shared" si="28"/>
        <v>0</v>
      </c>
      <c r="AD47" s="172">
        <f t="shared" si="28"/>
        <v>0</v>
      </c>
      <c r="AE47" s="172">
        <f t="shared" si="28"/>
        <v>0</v>
      </c>
      <c r="AF47" s="172">
        <f t="shared" si="28"/>
        <v>0</v>
      </c>
      <c r="AG47" s="172">
        <f t="shared" si="28"/>
        <v>0</v>
      </c>
      <c r="AH47" s="172">
        <f t="shared" si="28"/>
        <v>0</v>
      </c>
      <c r="AI47" s="200">
        <f t="shared" si="2"/>
        <v>0</v>
      </c>
    </row>
    <row r="48" spans="2:35" ht="12.75">
      <c r="B48" s="611" t="s">
        <v>499</v>
      </c>
      <c r="C48" s="202" t="s">
        <v>486</v>
      </c>
      <c r="D48" s="196" t="s">
        <v>226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200">
        <f t="shared" si="25"/>
        <v>0</v>
      </c>
      <c r="R48" s="179"/>
      <c r="S48" s="611" t="s">
        <v>499</v>
      </c>
      <c r="T48" s="202" t="s">
        <v>486</v>
      </c>
      <c r="U48" s="168"/>
      <c r="V48" s="605"/>
      <c r="W48" s="172">
        <f aca="true" t="shared" si="29" ref="W48:AH49">+E48*$U48</f>
        <v>0</v>
      </c>
      <c r="X48" s="172">
        <f t="shared" si="29"/>
        <v>0</v>
      </c>
      <c r="Y48" s="172">
        <f t="shared" si="29"/>
        <v>0</v>
      </c>
      <c r="Z48" s="172">
        <f t="shared" si="29"/>
        <v>0</v>
      </c>
      <c r="AA48" s="172">
        <f t="shared" si="29"/>
        <v>0</v>
      </c>
      <c r="AB48" s="172">
        <f t="shared" si="29"/>
        <v>0</v>
      </c>
      <c r="AC48" s="172">
        <f t="shared" si="29"/>
        <v>0</v>
      </c>
      <c r="AD48" s="172">
        <f t="shared" si="29"/>
        <v>0</v>
      </c>
      <c r="AE48" s="172">
        <f t="shared" si="29"/>
        <v>0</v>
      </c>
      <c r="AF48" s="172">
        <f t="shared" si="29"/>
        <v>0</v>
      </c>
      <c r="AG48" s="172">
        <f t="shared" si="29"/>
        <v>0</v>
      </c>
      <c r="AH48" s="172">
        <f t="shared" si="29"/>
        <v>0</v>
      </c>
      <c r="AI48" s="200">
        <f t="shared" si="2"/>
        <v>0</v>
      </c>
    </row>
    <row r="49" spans="2:35" ht="12.75">
      <c r="B49" s="611" t="s">
        <v>500</v>
      </c>
      <c r="C49" s="202" t="s">
        <v>487</v>
      </c>
      <c r="D49" s="196" t="s">
        <v>226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200">
        <f t="shared" si="25"/>
        <v>0</v>
      </c>
      <c r="R49" s="179"/>
      <c r="S49" s="611" t="s">
        <v>500</v>
      </c>
      <c r="T49" s="202" t="s">
        <v>487</v>
      </c>
      <c r="U49" s="168"/>
      <c r="V49" s="605"/>
      <c r="W49" s="172">
        <f t="shared" si="29"/>
        <v>0</v>
      </c>
      <c r="X49" s="172">
        <f t="shared" si="29"/>
        <v>0</v>
      </c>
      <c r="Y49" s="172">
        <f t="shared" si="29"/>
        <v>0</v>
      </c>
      <c r="Z49" s="172">
        <f t="shared" si="29"/>
        <v>0</v>
      </c>
      <c r="AA49" s="172">
        <f t="shared" si="29"/>
        <v>0</v>
      </c>
      <c r="AB49" s="172">
        <f t="shared" si="29"/>
        <v>0</v>
      </c>
      <c r="AC49" s="172">
        <f t="shared" si="29"/>
        <v>0</v>
      </c>
      <c r="AD49" s="172">
        <f t="shared" si="29"/>
        <v>0</v>
      </c>
      <c r="AE49" s="172">
        <f t="shared" si="29"/>
        <v>0</v>
      </c>
      <c r="AF49" s="172">
        <f t="shared" si="29"/>
        <v>0</v>
      </c>
      <c r="AG49" s="172">
        <f t="shared" si="29"/>
        <v>0</v>
      </c>
      <c r="AH49" s="172">
        <f t="shared" si="29"/>
        <v>0</v>
      </c>
      <c r="AI49" s="200">
        <f t="shared" si="2"/>
        <v>0</v>
      </c>
    </row>
    <row r="50" spans="2:35" ht="12.75">
      <c r="B50" s="611" t="s">
        <v>517</v>
      </c>
      <c r="C50" s="202" t="s">
        <v>488</v>
      </c>
      <c r="D50" s="196" t="s">
        <v>226</v>
      </c>
      <c r="E50" s="199">
        <f>E51+E52</f>
        <v>0</v>
      </c>
      <c r="F50" s="199">
        <f>F51+F52</f>
        <v>0</v>
      </c>
      <c r="G50" s="199">
        <f aca="true" t="shared" si="30" ref="G50:P50">G51+G52</f>
        <v>0</v>
      </c>
      <c r="H50" s="199">
        <f t="shared" si="30"/>
        <v>0</v>
      </c>
      <c r="I50" s="199">
        <f t="shared" si="30"/>
        <v>0</v>
      </c>
      <c r="J50" s="199">
        <f t="shared" si="30"/>
        <v>0</v>
      </c>
      <c r="K50" s="199">
        <f t="shared" si="30"/>
        <v>0</v>
      </c>
      <c r="L50" s="199">
        <f t="shared" si="30"/>
        <v>0</v>
      </c>
      <c r="M50" s="199">
        <f t="shared" si="30"/>
        <v>0</v>
      </c>
      <c r="N50" s="199">
        <f t="shared" si="30"/>
        <v>0</v>
      </c>
      <c r="O50" s="199">
        <f t="shared" si="30"/>
        <v>0</v>
      </c>
      <c r="P50" s="199">
        <f t="shared" si="30"/>
        <v>0</v>
      </c>
      <c r="Q50" s="200">
        <f t="shared" si="25"/>
        <v>0</v>
      </c>
      <c r="R50" s="179"/>
      <c r="S50" s="611" t="s">
        <v>517</v>
      </c>
      <c r="T50" s="202" t="s">
        <v>488</v>
      </c>
      <c r="U50" s="199"/>
      <c r="V50" s="605">
        <f>V51+V52</f>
        <v>0</v>
      </c>
      <c r="W50" s="172">
        <f>W51+W52</f>
        <v>0</v>
      </c>
      <c r="X50" s="172">
        <f>X51+X52</f>
        <v>0</v>
      </c>
      <c r="Y50" s="172">
        <f aca="true" t="shared" si="31" ref="Y50:AH50">Y51+Y52</f>
        <v>0</v>
      </c>
      <c r="Z50" s="172">
        <f t="shared" si="31"/>
        <v>0</v>
      </c>
      <c r="AA50" s="172">
        <f t="shared" si="31"/>
        <v>0</v>
      </c>
      <c r="AB50" s="172">
        <f t="shared" si="31"/>
        <v>0</v>
      </c>
      <c r="AC50" s="172">
        <f t="shared" si="31"/>
        <v>0</v>
      </c>
      <c r="AD50" s="172">
        <f t="shared" si="31"/>
        <v>0</v>
      </c>
      <c r="AE50" s="172">
        <f t="shared" si="31"/>
        <v>0</v>
      </c>
      <c r="AF50" s="172">
        <f t="shared" si="31"/>
        <v>0</v>
      </c>
      <c r="AG50" s="172">
        <f t="shared" si="31"/>
        <v>0</v>
      </c>
      <c r="AH50" s="172">
        <f t="shared" si="31"/>
        <v>0</v>
      </c>
      <c r="AI50" s="200">
        <f t="shared" si="2"/>
        <v>0</v>
      </c>
    </row>
    <row r="51" spans="2:35" ht="12.75">
      <c r="B51" s="611" t="s">
        <v>518</v>
      </c>
      <c r="C51" s="202" t="s">
        <v>486</v>
      </c>
      <c r="D51" s="196" t="s">
        <v>226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200">
        <f t="shared" si="25"/>
        <v>0</v>
      </c>
      <c r="R51" s="179"/>
      <c r="S51" s="611" t="s">
        <v>518</v>
      </c>
      <c r="T51" s="202" t="s">
        <v>486</v>
      </c>
      <c r="U51" s="168"/>
      <c r="V51" s="605"/>
      <c r="W51" s="172">
        <f aca="true" t="shared" si="32" ref="W51:AH52">+E51*$U51</f>
        <v>0</v>
      </c>
      <c r="X51" s="172">
        <f t="shared" si="32"/>
        <v>0</v>
      </c>
      <c r="Y51" s="172">
        <f t="shared" si="32"/>
        <v>0</v>
      </c>
      <c r="Z51" s="172">
        <f t="shared" si="32"/>
        <v>0</v>
      </c>
      <c r="AA51" s="172">
        <f t="shared" si="32"/>
        <v>0</v>
      </c>
      <c r="AB51" s="172">
        <f t="shared" si="32"/>
        <v>0</v>
      </c>
      <c r="AC51" s="172">
        <f t="shared" si="32"/>
        <v>0</v>
      </c>
      <c r="AD51" s="172">
        <f t="shared" si="32"/>
        <v>0</v>
      </c>
      <c r="AE51" s="172">
        <f t="shared" si="32"/>
        <v>0</v>
      </c>
      <c r="AF51" s="172">
        <f t="shared" si="32"/>
        <v>0</v>
      </c>
      <c r="AG51" s="172">
        <f t="shared" si="32"/>
        <v>0</v>
      </c>
      <c r="AH51" s="172">
        <f t="shared" si="32"/>
        <v>0</v>
      </c>
      <c r="AI51" s="200">
        <f t="shared" si="2"/>
        <v>0</v>
      </c>
    </row>
    <row r="52" spans="2:35" ht="12.75">
      <c r="B52" s="611" t="s">
        <v>501</v>
      </c>
      <c r="C52" s="202" t="s">
        <v>487</v>
      </c>
      <c r="D52" s="196" t="s">
        <v>226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200">
        <f t="shared" si="25"/>
        <v>0</v>
      </c>
      <c r="R52" s="179"/>
      <c r="S52" s="611" t="s">
        <v>501</v>
      </c>
      <c r="T52" s="202" t="s">
        <v>487</v>
      </c>
      <c r="U52" s="168"/>
      <c r="V52" s="605"/>
      <c r="W52" s="172">
        <f t="shared" si="32"/>
        <v>0</v>
      </c>
      <c r="X52" s="172">
        <f t="shared" si="32"/>
        <v>0</v>
      </c>
      <c r="Y52" s="172">
        <f t="shared" si="32"/>
        <v>0</v>
      </c>
      <c r="Z52" s="172">
        <f t="shared" si="32"/>
        <v>0</v>
      </c>
      <c r="AA52" s="172">
        <f t="shared" si="32"/>
        <v>0</v>
      </c>
      <c r="AB52" s="172">
        <f t="shared" si="32"/>
        <v>0</v>
      </c>
      <c r="AC52" s="172">
        <f t="shared" si="32"/>
        <v>0</v>
      </c>
      <c r="AD52" s="172">
        <f t="shared" si="32"/>
        <v>0</v>
      </c>
      <c r="AE52" s="172">
        <f t="shared" si="32"/>
        <v>0</v>
      </c>
      <c r="AF52" s="172">
        <f t="shared" si="32"/>
        <v>0</v>
      </c>
      <c r="AG52" s="172">
        <f t="shared" si="32"/>
        <v>0</v>
      </c>
      <c r="AH52" s="172">
        <f t="shared" si="32"/>
        <v>0</v>
      </c>
      <c r="AI52" s="200">
        <f t="shared" si="2"/>
        <v>0</v>
      </c>
    </row>
    <row r="53" spans="2:35" ht="12.75">
      <c r="B53" s="611" t="s">
        <v>30</v>
      </c>
      <c r="C53" s="195" t="s">
        <v>278</v>
      </c>
      <c r="D53" s="196" t="s">
        <v>226</v>
      </c>
      <c r="E53" s="199">
        <f>E54+E58+E64+E70</f>
        <v>0</v>
      </c>
      <c r="F53" s="199">
        <f>F54+F58+F64+F70</f>
        <v>0</v>
      </c>
      <c r="G53" s="199">
        <f aca="true" t="shared" si="33" ref="G53:O53">G54+G58+G64+G70</f>
        <v>0</v>
      </c>
      <c r="H53" s="199">
        <f t="shared" si="33"/>
        <v>0</v>
      </c>
      <c r="I53" s="199">
        <f t="shared" si="33"/>
        <v>0</v>
      </c>
      <c r="J53" s="199">
        <f t="shared" si="33"/>
        <v>0</v>
      </c>
      <c r="K53" s="199">
        <f t="shared" si="33"/>
        <v>0</v>
      </c>
      <c r="L53" s="199">
        <f t="shared" si="33"/>
        <v>0</v>
      </c>
      <c r="M53" s="199">
        <f t="shared" si="33"/>
        <v>0</v>
      </c>
      <c r="N53" s="199">
        <f t="shared" si="33"/>
        <v>0</v>
      </c>
      <c r="O53" s="199">
        <f t="shared" si="33"/>
        <v>0</v>
      </c>
      <c r="P53" s="199">
        <f>P54+P58+P64+P70</f>
        <v>0</v>
      </c>
      <c r="Q53" s="200">
        <f t="shared" si="25"/>
        <v>0</v>
      </c>
      <c r="R53" s="179"/>
      <c r="S53" s="611" t="s">
        <v>30</v>
      </c>
      <c r="T53" s="195" t="s">
        <v>278</v>
      </c>
      <c r="U53" s="199"/>
      <c r="V53" s="605">
        <f>V54+V58+V64+V70</f>
        <v>0</v>
      </c>
      <c r="W53" s="172">
        <f>W54+W58+W64+W70</f>
        <v>0</v>
      </c>
      <c r="X53" s="172">
        <f>X54+X58+X64+X70</f>
        <v>0</v>
      </c>
      <c r="Y53" s="172">
        <f aca="true" t="shared" si="34" ref="Y53:AH53">Y54+Y58+Y64+Y70</f>
        <v>0</v>
      </c>
      <c r="Z53" s="172">
        <f t="shared" si="34"/>
        <v>0</v>
      </c>
      <c r="AA53" s="172">
        <f t="shared" si="34"/>
        <v>0</v>
      </c>
      <c r="AB53" s="172">
        <f t="shared" si="34"/>
        <v>0</v>
      </c>
      <c r="AC53" s="172">
        <f t="shared" si="34"/>
        <v>0</v>
      </c>
      <c r="AD53" s="172">
        <f t="shared" si="34"/>
        <v>0</v>
      </c>
      <c r="AE53" s="172">
        <f t="shared" si="34"/>
        <v>0</v>
      </c>
      <c r="AF53" s="172">
        <f t="shared" si="34"/>
        <v>0</v>
      </c>
      <c r="AG53" s="172">
        <f t="shared" si="34"/>
        <v>0</v>
      </c>
      <c r="AH53" s="172">
        <f t="shared" si="34"/>
        <v>0</v>
      </c>
      <c r="AI53" s="200">
        <f t="shared" si="2"/>
        <v>0</v>
      </c>
    </row>
    <row r="54" spans="2:35" ht="12.75">
      <c r="B54" s="611"/>
      <c r="C54" s="201" t="s">
        <v>261</v>
      </c>
      <c r="D54" s="196"/>
      <c r="E54" s="199">
        <f>+E56+E57</f>
        <v>0</v>
      </c>
      <c r="F54" s="199">
        <f>+F56+F57</f>
        <v>0</v>
      </c>
      <c r="G54" s="199">
        <f aca="true" t="shared" si="35" ref="G54:P54">+G56+G57</f>
        <v>0</v>
      </c>
      <c r="H54" s="199">
        <f t="shared" si="35"/>
        <v>0</v>
      </c>
      <c r="I54" s="199">
        <f t="shared" si="35"/>
        <v>0</v>
      </c>
      <c r="J54" s="199">
        <f t="shared" si="35"/>
        <v>0</v>
      </c>
      <c r="K54" s="199">
        <f t="shared" si="35"/>
        <v>0</v>
      </c>
      <c r="L54" s="199">
        <f t="shared" si="35"/>
        <v>0</v>
      </c>
      <c r="M54" s="199">
        <f t="shared" si="35"/>
        <v>0</v>
      </c>
      <c r="N54" s="199">
        <f t="shared" si="35"/>
        <v>0</v>
      </c>
      <c r="O54" s="199">
        <f t="shared" si="35"/>
        <v>0</v>
      </c>
      <c r="P54" s="199">
        <f t="shared" si="35"/>
        <v>0</v>
      </c>
      <c r="Q54" s="344">
        <f>SUM(E54:P54)</f>
        <v>0</v>
      </c>
      <c r="R54" s="179"/>
      <c r="S54" s="611"/>
      <c r="T54" s="201" t="s">
        <v>261</v>
      </c>
      <c r="U54" s="199"/>
      <c r="V54" s="605">
        <f>+V56+V57</f>
        <v>0</v>
      </c>
      <c r="W54" s="172">
        <f>+W56+W57</f>
        <v>0</v>
      </c>
      <c r="X54" s="172">
        <f>+X56+X57</f>
        <v>0</v>
      </c>
      <c r="Y54" s="172">
        <f aca="true" t="shared" si="36" ref="Y54:AH54">+Y56+Y57</f>
        <v>0</v>
      </c>
      <c r="Z54" s="172">
        <f t="shared" si="36"/>
        <v>0</v>
      </c>
      <c r="AA54" s="172">
        <f t="shared" si="36"/>
        <v>0</v>
      </c>
      <c r="AB54" s="172">
        <f t="shared" si="36"/>
        <v>0</v>
      </c>
      <c r="AC54" s="172">
        <f t="shared" si="36"/>
        <v>0</v>
      </c>
      <c r="AD54" s="172">
        <f t="shared" si="36"/>
        <v>0</v>
      </c>
      <c r="AE54" s="172">
        <f t="shared" si="36"/>
        <v>0</v>
      </c>
      <c r="AF54" s="172">
        <f t="shared" si="36"/>
        <v>0</v>
      </c>
      <c r="AG54" s="172">
        <f t="shared" si="36"/>
        <v>0</v>
      </c>
      <c r="AH54" s="172">
        <f t="shared" si="36"/>
        <v>0</v>
      </c>
      <c r="AI54" s="344">
        <f t="shared" si="2"/>
        <v>0</v>
      </c>
    </row>
    <row r="55" spans="2:35" ht="12.75">
      <c r="B55" s="611" t="s">
        <v>235</v>
      </c>
      <c r="C55" s="195" t="s">
        <v>233</v>
      </c>
      <c r="D55" s="196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344"/>
      <c r="R55" s="179"/>
      <c r="S55" s="611" t="s">
        <v>235</v>
      </c>
      <c r="T55" s="195" t="s">
        <v>233</v>
      </c>
      <c r="U55" s="172"/>
      <c r="V55" s="605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344">
        <f t="shared" si="2"/>
        <v>0</v>
      </c>
    </row>
    <row r="56" spans="2:35" ht="12.75">
      <c r="B56" s="611" t="s">
        <v>237</v>
      </c>
      <c r="C56" s="342" t="s">
        <v>480</v>
      </c>
      <c r="D56" s="196" t="s">
        <v>224</v>
      </c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200"/>
      <c r="R56" s="179"/>
      <c r="S56" s="611" t="s">
        <v>237</v>
      </c>
      <c r="T56" s="342" t="s">
        <v>480</v>
      </c>
      <c r="U56" s="168"/>
      <c r="V56" s="605"/>
      <c r="W56" s="172">
        <f aca="true" t="shared" si="37" ref="W56:AH57">+E56*$U56</f>
        <v>0</v>
      </c>
      <c r="X56" s="172">
        <f t="shared" si="37"/>
        <v>0</v>
      </c>
      <c r="Y56" s="172">
        <f t="shared" si="37"/>
        <v>0</v>
      </c>
      <c r="Z56" s="172">
        <f t="shared" si="37"/>
        <v>0</v>
      </c>
      <c r="AA56" s="172">
        <f t="shared" si="37"/>
        <v>0</v>
      </c>
      <c r="AB56" s="172">
        <f t="shared" si="37"/>
        <v>0</v>
      </c>
      <c r="AC56" s="172">
        <f t="shared" si="37"/>
        <v>0</v>
      </c>
      <c r="AD56" s="172">
        <f t="shared" si="37"/>
        <v>0</v>
      </c>
      <c r="AE56" s="172">
        <f t="shared" si="37"/>
        <v>0</v>
      </c>
      <c r="AF56" s="172">
        <f t="shared" si="37"/>
        <v>0</v>
      </c>
      <c r="AG56" s="172">
        <f t="shared" si="37"/>
        <v>0</v>
      </c>
      <c r="AH56" s="172">
        <f t="shared" si="37"/>
        <v>0</v>
      </c>
      <c r="AI56" s="200">
        <f t="shared" si="2"/>
        <v>0</v>
      </c>
    </row>
    <row r="57" spans="2:35" ht="12.75">
      <c r="B57" s="611" t="s">
        <v>502</v>
      </c>
      <c r="C57" s="195" t="s">
        <v>225</v>
      </c>
      <c r="D57" s="196" t="s">
        <v>226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200">
        <f>SUM(E57:P57)</f>
        <v>0</v>
      </c>
      <c r="R57" s="179"/>
      <c r="S57" s="611" t="s">
        <v>502</v>
      </c>
      <c r="T57" s="195" t="s">
        <v>225</v>
      </c>
      <c r="U57" s="168"/>
      <c r="V57" s="605"/>
      <c r="W57" s="172">
        <f t="shared" si="37"/>
        <v>0</v>
      </c>
      <c r="X57" s="172">
        <f t="shared" si="37"/>
        <v>0</v>
      </c>
      <c r="Y57" s="172">
        <f t="shared" si="37"/>
        <v>0</v>
      </c>
      <c r="Z57" s="172">
        <f t="shared" si="37"/>
        <v>0</v>
      </c>
      <c r="AA57" s="172">
        <f t="shared" si="37"/>
        <v>0</v>
      </c>
      <c r="AB57" s="172">
        <f t="shared" si="37"/>
        <v>0</v>
      </c>
      <c r="AC57" s="172">
        <f t="shared" si="37"/>
        <v>0</v>
      </c>
      <c r="AD57" s="172">
        <f t="shared" si="37"/>
        <v>0</v>
      </c>
      <c r="AE57" s="172">
        <f t="shared" si="37"/>
        <v>0</v>
      </c>
      <c r="AF57" s="172">
        <f t="shared" si="37"/>
        <v>0</v>
      </c>
      <c r="AG57" s="172">
        <f t="shared" si="37"/>
        <v>0</v>
      </c>
      <c r="AH57" s="172">
        <f t="shared" si="37"/>
        <v>0</v>
      </c>
      <c r="AI57" s="200">
        <f t="shared" si="2"/>
        <v>0</v>
      </c>
    </row>
    <row r="58" spans="2:35" ht="12.75">
      <c r="B58" s="611"/>
      <c r="C58" s="201" t="s">
        <v>269</v>
      </c>
      <c r="D58" s="204"/>
      <c r="E58" s="199">
        <f>+E60+E61</f>
        <v>0</v>
      </c>
      <c r="F58" s="199">
        <f>+F60+F61</f>
        <v>0</v>
      </c>
      <c r="G58" s="199">
        <f aca="true" t="shared" si="38" ref="G58:P58">+G60+G61</f>
        <v>0</v>
      </c>
      <c r="H58" s="199">
        <f t="shared" si="38"/>
        <v>0</v>
      </c>
      <c r="I58" s="199">
        <f t="shared" si="38"/>
        <v>0</v>
      </c>
      <c r="J58" s="199">
        <f t="shared" si="38"/>
        <v>0</v>
      </c>
      <c r="K58" s="199">
        <f t="shared" si="38"/>
        <v>0</v>
      </c>
      <c r="L58" s="199">
        <f t="shared" si="38"/>
        <v>0</v>
      </c>
      <c r="M58" s="199">
        <f t="shared" si="38"/>
        <v>0</v>
      </c>
      <c r="N58" s="199">
        <f t="shared" si="38"/>
        <v>0</v>
      </c>
      <c r="O58" s="199">
        <f t="shared" si="38"/>
        <v>0</v>
      </c>
      <c r="P58" s="199">
        <f t="shared" si="38"/>
        <v>0</v>
      </c>
      <c r="Q58" s="200">
        <f>SUM(E58:P58)</f>
        <v>0</v>
      </c>
      <c r="R58" s="179"/>
      <c r="S58" s="611"/>
      <c r="T58" s="201" t="s">
        <v>269</v>
      </c>
      <c r="U58" s="199"/>
      <c r="V58" s="605">
        <f>+V60+V61</f>
        <v>0</v>
      </c>
      <c r="W58" s="172">
        <f>+W60+W61</f>
        <v>0</v>
      </c>
      <c r="X58" s="172">
        <f>+X60+X61</f>
        <v>0</v>
      </c>
      <c r="Y58" s="172">
        <f aca="true" t="shared" si="39" ref="Y58:AH58">+Y60+Y61</f>
        <v>0</v>
      </c>
      <c r="Z58" s="172">
        <f t="shared" si="39"/>
        <v>0</v>
      </c>
      <c r="AA58" s="172">
        <f t="shared" si="39"/>
        <v>0</v>
      </c>
      <c r="AB58" s="172">
        <f t="shared" si="39"/>
        <v>0</v>
      </c>
      <c r="AC58" s="172">
        <f t="shared" si="39"/>
        <v>0</v>
      </c>
      <c r="AD58" s="172">
        <f t="shared" si="39"/>
        <v>0</v>
      </c>
      <c r="AE58" s="172">
        <f t="shared" si="39"/>
        <v>0</v>
      </c>
      <c r="AF58" s="172">
        <f t="shared" si="39"/>
        <v>0</v>
      </c>
      <c r="AG58" s="172">
        <f t="shared" si="39"/>
        <v>0</v>
      </c>
      <c r="AH58" s="172">
        <f t="shared" si="39"/>
        <v>0</v>
      </c>
      <c r="AI58" s="200">
        <f t="shared" si="2"/>
        <v>0</v>
      </c>
    </row>
    <row r="59" spans="2:35" ht="12.75">
      <c r="B59" s="611" t="s">
        <v>503</v>
      </c>
      <c r="C59" s="195" t="s">
        <v>233</v>
      </c>
      <c r="D59" s="196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344"/>
      <c r="R59" s="179"/>
      <c r="S59" s="611" t="s">
        <v>503</v>
      </c>
      <c r="T59" s="195" t="s">
        <v>233</v>
      </c>
      <c r="U59" s="172"/>
      <c r="V59" s="605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344">
        <f t="shared" si="2"/>
        <v>0</v>
      </c>
    </row>
    <row r="60" spans="2:35" ht="12.75">
      <c r="B60" s="611" t="s">
        <v>516</v>
      </c>
      <c r="C60" s="342" t="s">
        <v>480</v>
      </c>
      <c r="D60" s="196" t="s">
        <v>224</v>
      </c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200"/>
      <c r="R60" s="179"/>
      <c r="S60" s="611" t="s">
        <v>516</v>
      </c>
      <c r="T60" s="342" t="s">
        <v>480</v>
      </c>
      <c r="U60" s="168"/>
      <c r="V60" s="605"/>
      <c r="W60" s="172">
        <f aca="true" t="shared" si="40" ref="W60:AH60">+E60*$U60</f>
        <v>0</v>
      </c>
      <c r="X60" s="172">
        <f t="shared" si="40"/>
        <v>0</v>
      </c>
      <c r="Y60" s="172">
        <f t="shared" si="40"/>
        <v>0</v>
      </c>
      <c r="Z60" s="172">
        <f t="shared" si="40"/>
        <v>0</v>
      </c>
      <c r="AA60" s="172">
        <f t="shared" si="40"/>
        <v>0</v>
      </c>
      <c r="AB60" s="172">
        <f t="shared" si="40"/>
        <v>0</v>
      </c>
      <c r="AC60" s="172">
        <f t="shared" si="40"/>
        <v>0</v>
      </c>
      <c r="AD60" s="172">
        <f t="shared" si="40"/>
        <v>0</v>
      </c>
      <c r="AE60" s="172">
        <f t="shared" si="40"/>
        <v>0</v>
      </c>
      <c r="AF60" s="172">
        <f t="shared" si="40"/>
        <v>0</v>
      </c>
      <c r="AG60" s="172">
        <f t="shared" si="40"/>
        <v>0</v>
      </c>
      <c r="AH60" s="172">
        <f t="shared" si="40"/>
        <v>0</v>
      </c>
      <c r="AI60" s="200">
        <f t="shared" si="2"/>
        <v>0</v>
      </c>
    </row>
    <row r="61" spans="2:35" ht="12.75">
      <c r="B61" s="611" t="s">
        <v>504</v>
      </c>
      <c r="C61" s="195" t="s">
        <v>225</v>
      </c>
      <c r="D61" s="196" t="s">
        <v>226</v>
      </c>
      <c r="E61" s="199">
        <f>E62+E63</f>
        <v>0</v>
      </c>
      <c r="F61" s="199">
        <f>F62+F63</f>
        <v>0</v>
      </c>
      <c r="G61" s="199">
        <f aca="true" t="shared" si="41" ref="G61:P61">G62+G63</f>
        <v>0</v>
      </c>
      <c r="H61" s="199">
        <f t="shared" si="41"/>
        <v>0</v>
      </c>
      <c r="I61" s="199">
        <f t="shared" si="41"/>
        <v>0</v>
      </c>
      <c r="J61" s="199">
        <f t="shared" si="41"/>
        <v>0</v>
      </c>
      <c r="K61" s="199">
        <f t="shared" si="41"/>
        <v>0</v>
      </c>
      <c r="L61" s="199">
        <f t="shared" si="41"/>
        <v>0</v>
      </c>
      <c r="M61" s="199">
        <f t="shared" si="41"/>
        <v>0</v>
      </c>
      <c r="N61" s="199">
        <f t="shared" si="41"/>
        <v>0</v>
      </c>
      <c r="O61" s="199">
        <f t="shared" si="41"/>
        <v>0</v>
      </c>
      <c r="P61" s="199">
        <f t="shared" si="41"/>
        <v>0</v>
      </c>
      <c r="Q61" s="200">
        <f>SUM(E61:P61)</f>
        <v>0</v>
      </c>
      <c r="R61" s="179"/>
      <c r="S61" s="611" t="s">
        <v>504</v>
      </c>
      <c r="T61" s="195" t="s">
        <v>225</v>
      </c>
      <c r="U61" s="199"/>
      <c r="V61" s="605">
        <f>V62+V63</f>
        <v>0</v>
      </c>
      <c r="W61" s="172">
        <f>W62+W63</f>
        <v>0</v>
      </c>
      <c r="X61" s="172">
        <f>X62+X63</f>
        <v>0</v>
      </c>
      <c r="Y61" s="172">
        <f aca="true" t="shared" si="42" ref="Y61:AH61">Y62+Y63</f>
        <v>0</v>
      </c>
      <c r="Z61" s="172">
        <f t="shared" si="42"/>
        <v>0</v>
      </c>
      <c r="AA61" s="172">
        <f t="shared" si="42"/>
        <v>0</v>
      </c>
      <c r="AB61" s="172">
        <f t="shared" si="42"/>
        <v>0</v>
      </c>
      <c r="AC61" s="172">
        <f t="shared" si="42"/>
        <v>0</v>
      </c>
      <c r="AD61" s="172">
        <f t="shared" si="42"/>
        <v>0</v>
      </c>
      <c r="AE61" s="172">
        <f t="shared" si="42"/>
        <v>0</v>
      </c>
      <c r="AF61" s="172">
        <f t="shared" si="42"/>
        <v>0</v>
      </c>
      <c r="AG61" s="172">
        <f t="shared" si="42"/>
        <v>0</v>
      </c>
      <c r="AH61" s="172">
        <f t="shared" si="42"/>
        <v>0</v>
      </c>
      <c r="AI61" s="200">
        <f t="shared" si="2"/>
        <v>0</v>
      </c>
    </row>
    <row r="62" spans="2:35" ht="12.75">
      <c r="B62" s="611" t="s">
        <v>505</v>
      </c>
      <c r="C62" s="202" t="s">
        <v>485</v>
      </c>
      <c r="D62" s="196" t="s">
        <v>226</v>
      </c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200">
        <f>SUM(E62:P62)</f>
        <v>0</v>
      </c>
      <c r="R62" s="179"/>
      <c r="S62" s="611" t="s">
        <v>505</v>
      </c>
      <c r="T62" s="202" t="s">
        <v>485</v>
      </c>
      <c r="U62" s="168"/>
      <c r="V62" s="605"/>
      <c r="W62" s="172">
        <f aca="true" t="shared" si="43" ref="W62:AH63">+E62*$U62</f>
        <v>0</v>
      </c>
      <c r="X62" s="172">
        <f t="shared" si="43"/>
        <v>0</v>
      </c>
      <c r="Y62" s="172">
        <f t="shared" si="43"/>
        <v>0</v>
      </c>
      <c r="Z62" s="172">
        <f t="shared" si="43"/>
        <v>0</v>
      </c>
      <c r="AA62" s="172">
        <f t="shared" si="43"/>
        <v>0</v>
      </c>
      <c r="AB62" s="172">
        <f t="shared" si="43"/>
        <v>0</v>
      </c>
      <c r="AC62" s="172">
        <f t="shared" si="43"/>
        <v>0</v>
      </c>
      <c r="AD62" s="172">
        <f t="shared" si="43"/>
        <v>0</v>
      </c>
      <c r="AE62" s="172">
        <f t="shared" si="43"/>
        <v>0</v>
      </c>
      <c r="AF62" s="172">
        <f t="shared" si="43"/>
        <v>0</v>
      </c>
      <c r="AG62" s="172">
        <f t="shared" si="43"/>
        <v>0</v>
      </c>
      <c r="AH62" s="172">
        <f t="shared" si="43"/>
        <v>0</v>
      </c>
      <c r="AI62" s="200">
        <f t="shared" si="2"/>
        <v>0</v>
      </c>
    </row>
    <row r="63" spans="2:35" ht="12.75">
      <c r="B63" s="611" t="s">
        <v>506</v>
      </c>
      <c r="C63" s="202" t="s">
        <v>488</v>
      </c>
      <c r="D63" s="196" t="s">
        <v>226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200">
        <f>SUM(E63:P63)</f>
        <v>0</v>
      </c>
      <c r="R63" s="179"/>
      <c r="S63" s="611" t="s">
        <v>506</v>
      </c>
      <c r="T63" s="202" t="s">
        <v>488</v>
      </c>
      <c r="U63" s="168"/>
      <c r="V63" s="605"/>
      <c r="W63" s="172">
        <f t="shared" si="43"/>
        <v>0</v>
      </c>
      <c r="X63" s="172">
        <f t="shared" si="43"/>
        <v>0</v>
      </c>
      <c r="Y63" s="172">
        <f t="shared" si="43"/>
        <v>0</v>
      </c>
      <c r="Z63" s="172">
        <f t="shared" si="43"/>
        <v>0</v>
      </c>
      <c r="AA63" s="172">
        <f t="shared" si="43"/>
        <v>0</v>
      </c>
      <c r="AB63" s="172">
        <f t="shared" si="43"/>
        <v>0</v>
      </c>
      <c r="AC63" s="172">
        <f t="shared" si="43"/>
        <v>0</v>
      </c>
      <c r="AD63" s="172">
        <f t="shared" si="43"/>
        <v>0</v>
      </c>
      <c r="AE63" s="172">
        <f t="shared" si="43"/>
        <v>0</v>
      </c>
      <c r="AF63" s="172">
        <f t="shared" si="43"/>
        <v>0</v>
      </c>
      <c r="AG63" s="172">
        <f t="shared" si="43"/>
        <v>0</v>
      </c>
      <c r="AH63" s="172">
        <f t="shared" si="43"/>
        <v>0</v>
      </c>
      <c r="AI63" s="200">
        <f t="shared" si="2"/>
        <v>0</v>
      </c>
    </row>
    <row r="64" spans="2:35" ht="12.75">
      <c r="B64" s="611"/>
      <c r="C64" s="201" t="s">
        <v>489</v>
      </c>
      <c r="D64" s="196"/>
      <c r="E64" s="199">
        <f>+E66+E67</f>
        <v>0</v>
      </c>
      <c r="F64" s="199">
        <f>+F66+F67</f>
        <v>0</v>
      </c>
      <c r="G64" s="199">
        <f aca="true" t="shared" si="44" ref="G64:P64">+G66+G67</f>
        <v>0</v>
      </c>
      <c r="H64" s="199">
        <f t="shared" si="44"/>
        <v>0</v>
      </c>
      <c r="I64" s="199">
        <f t="shared" si="44"/>
        <v>0</v>
      </c>
      <c r="J64" s="199">
        <f t="shared" si="44"/>
        <v>0</v>
      </c>
      <c r="K64" s="199">
        <f t="shared" si="44"/>
        <v>0</v>
      </c>
      <c r="L64" s="199">
        <f t="shared" si="44"/>
        <v>0</v>
      </c>
      <c r="M64" s="199">
        <f t="shared" si="44"/>
        <v>0</v>
      </c>
      <c r="N64" s="199">
        <f t="shared" si="44"/>
        <v>0</v>
      </c>
      <c r="O64" s="199">
        <f t="shared" si="44"/>
        <v>0</v>
      </c>
      <c r="P64" s="199">
        <f t="shared" si="44"/>
        <v>0</v>
      </c>
      <c r="Q64" s="200">
        <f>SUM(E64:P64)</f>
        <v>0</v>
      </c>
      <c r="R64" s="179"/>
      <c r="S64" s="611"/>
      <c r="T64" s="201" t="s">
        <v>489</v>
      </c>
      <c r="U64" s="199"/>
      <c r="V64" s="605">
        <f>+V66+V67</f>
        <v>0</v>
      </c>
      <c r="W64" s="172">
        <f>+W66+W67</f>
        <v>0</v>
      </c>
      <c r="X64" s="172">
        <f>+X66+X67</f>
        <v>0</v>
      </c>
      <c r="Y64" s="172">
        <f aca="true" t="shared" si="45" ref="Y64:AH64">+Y66+Y67</f>
        <v>0</v>
      </c>
      <c r="Z64" s="172">
        <f t="shared" si="45"/>
        <v>0</v>
      </c>
      <c r="AA64" s="172">
        <f t="shared" si="45"/>
        <v>0</v>
      </c>
      <c r="AB64" s="172">
        <f t="shared" si="45"/>
        <v>0</v>
      </c>
      <c r="AC64" s="172">
        <f t="shared" si="45"/>
        <v>0</v>
      </c>
      <c r="AD64" s="172">
        <f t="shared" si="45"/>
        <v>0</v>
      </c>
      <c r="AE64" s="172">
        <f t="shared" si="45"/>
        <v>0</v>
      </c>
      <c r="AF64" s="172">
        <f t="shared" si="45"/>
        <v>0</v>
      </c>
      <c r="AG64" s="172">
        <f t="shared" si="45"/>
        <v>0</v>
      </c>
      <c r="AH64" s="172">
        <f t="shared" si="45"/>
        <v>0</v>
      </c>
      <c r="AI64" s="200">
        <f t="shared" si="2"/>
        <v>0</v>
      </c>
    </row>
    <row r="65" spans="2:35" ht="12.75">
      <c r="B65" s="611" t="s">
        <v>507</v>
      </c>
      <c r="C65" s="195" t="s">
        <v>233</v>
      </c>
      <c r="D65" s="196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344"/>
      <c r="R65" s="179"/>
      <c r="S65" s="611" t="s">
        <v>507</v>
      </c>
      <c r="T65" s="195" t="s">
        <v>233</v>
      </c>
      <c r="U65" s="172"/>
      <c r="V65" s="605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344">
        <f t="shared" si="2"/>
        <v>0</v>
      </c>
    </row>
    <row r="66" spans="2:35" ht="12.75">
      <c r="B66" s="611" t="s">
        <v>508</v>
      </c>
      <c r="C66" s="342" t="s">
        <v>480</v>
      </c>
      <c r="D66" s="196" t="s">
        <v>224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200">
        <f>SUM(E66:P66)</f>
        <v>0</v>
      </c>
      <c r="R66" s="179"/>
      <c r="S66" s="611" t="s">
        <v>508</v>
      </c>
      <c r="T66" s="342" t="s">
        <v>480</v>
      </c>
      <c r="U66" s="168"/>
      <c r="V66" s="605"/>
      <c r="W66" s="172">
        <f aca="true" t="shared" si="46" ref="W66:AH66">+E66*$U66</f>
        <v>0</v>
      </c>
      <c r="X66" s="172">
        <f t="shared" si="46"/>
        <v>0</v>
      </c>
      <c r="Y66" s="172">
        <f t="shared" si="46"/>
        <v>0</v>
      </c>
      <c r="Z66" s="172">
        <f t="shared" si="46"/>
        <v>0</v>
      </c>
      <c r="AA66" s="172">
        <f t="shared" si="46"/>
        <v>0</v>
      </c>
      <c r="AB66" s="172">
        <f t="shared" si="46"/>
        <v>0</v>
      </c>
      <c r="AC66" s="172">
        <f t="shared" si="46"/>
        <v>0</v>
      </c>
      <c r="AD66" s="172">
        <f t="shared" si="46"/>
        <v>0</v>
      </c>
      <c r="AE66" s="172">
        <f t="shared" si="46"/>
        <v>0</v>
      </c>
      <c r="AF66" s="172">
        <f t="shared" si="46"/>
        <v>0</v>
      </c>
      <c r="AG66" s="172">
        <f t="shared" si="46"/>
        <v>0</v>
      </c>
      <c r="AH66" s="172">
        <f t="shared" si="46"/>
        <v>0</v>
      </c>
      <c r="AI66" s="200">
        <f t="shared" si="2"/>
        <v>0</v>
      </c>
    </row>
    <row r="67" spans="2:35" ht="12.75">
      <c r="B67" s="611" t="s">
        <v>509</v>
      </c>
      <c r="C67" s="204" t="s">
        <v>225</v>
      </c>
      <c r="D67" s="196" t="s">
        <v>226</v>
      </c>
      <c r="E67" s="199">
        <f>E68+E69</f>
        <v>0</v>
      </c>
      <c r="F67" s="199">
        <f>F68+F69</f>
        <v>0</v>
      </c>
      <c r="G67" s="199">
        <f aca="true" t="shared" si="47" ref="G67:P67">G68+G69</f>
        <v>0</v>
      </c>
      <c r="H67" s="199">
        <f t="shared" si="47"/>
        <v>0</v>
      </c>
      <c r="I67" s="199">
        <f t="shared" si="47"/>
        <v>0</v>
      </c>
      <c r="J67" s="199">
        <f t="shared" si="47"/>
        <v>0</v>
      </c>
      <c r="K67" s="199">
        <f t="shared" si="47"/>
        <v>0</v>
      </c>
      <c r="L67" s="199">
        <f t="shared" si="47"/>
        <v>0</v>
      </c>
      <c r="M67" s="199">
        <f t="shared" si="47"/>
        <v>0</v>
      </c>
      <c r="N67" s="199">
        <f t="shared" si="47"/>
        <v>0</v>
      </c>
      <c r="O67" s="199">
        <f t="shared" si="47"/>
        <v>0</v>
      </c>
      <c r="P67" s="199">
        <f t="shared" si="47"/>
        <v>0</v>
      </c>
      <c r="Q67" s="200">
        <f>SUM(E67:P67)</f>
        <v>0</v>
      </c>
      <c r="R67" s="179"/>
      <c r="S67" s="611" t="s">
        <v>509</v>
      </c>
      <c r="T67" s="204" t="s">
        <v>225</v>
      </c>
      <c r="U67" s="199"/>
      <c r="V67" s="605">
        <f>V68+V69</f>
        <v>0</v>
      </c>
      <c r="W67" s="172">
        <f>W68+W69</f>
        <v>0</v>
      </c>
      <c r="X67" s="172">
        <f>X68+X69</f>
        <v>0</v>
      </c>
      <c r="Y67" s="172">
        <f aca="true" t="shared" si="48" ref="Y67:AH67">Y68+Y69</f>
        <v>0</v>
      </c>
      <c r="Z67" s="172">
        <f t="shared" si="48"/>
        <v>0</v>
      </c>
      <c r="AA67" s="172">
        <f t="shared" si="48"/>
        <v>0</v>
      </c>
      <c r="AB67" s="172">
        <f t="shared" si="48"/>
        <v>0</v>
      </c>
      <c r="AC67" s="172">
        <f t="shared" si="48"/>
        <v>0</v>
      </c>
      <c r="AD67" s="172">
        <f t="shared" si="48"/>
        <v>0</v>
      </c>
      <c r="AE67" s="172">
        <f t="shared" si="48"/>
        <v>0</v>
      </c>
      <c r="AF67" s="172">
        <f t="shared" si="48"/>
        <v>0</v>
      </c>
      <c r="AG67" s="172">
        <f t="shared" si="48"/>
        <v>0</v>
      </c>
      <c r="AH67" s="172">
        <f t="shared" si="48"/>
        <v>0</v>
      </c>
      <c r="AI67" s="200">
        <f t="shared" si="2"/>
        <v>0</v>
      </c>
    </row>
    <row r="68" spans="2:35" ht="12.75">
      <c r="B68" s="611" t="s">
        <v>510</v>
      </c>
      <c r="C68" s="557" t="s">
        <v>485</v>
      </c>
      <c r="D68" s="196" t="s">
        <v>226</v>
      </c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200">
        <f>SUM(E68:P68)</f>
        <v>0</v>
      </c>
      <c r="R68" s="179"/>
      <c r="S68" s="611" t="s">
        <v>510</v>
      </c>
      <c r="T68" s="557" t="s">
        <v>485</v>
      </c>
      <c r="U68" s="168"/>
      <c r="V68" s="605"/>
      <c r="W68" s="172">
        <f aca="true" t="shared" si="49" ref="W68:AH69">+E68*$U68</f>
        <v>0</v>
      </c>
      <c r="X68" s="172">
        <f t="shared" si="49"/>
        <v>0</v>
      </c>
      <c r="Y68" s="172">
        <f t="shared" si="49"/>
        <v>0</v>
      </c>
      <c r="Z68" s="172">
        <f t="shared" si="49"/>
        <v>0</v>
      </c>
      <c r="AA68" s="172">
        <f t="shared" si="49"/>
        <v>0</v>
      </c>
      <c r="AB68" s="172">
        <f t="shared" si="49"/>
        <v>0</v>
      </c>
      <c r="AC68" s="172">
        <f t="shared" si="49"/>
        <v>0</v>
      </c>
      <c r="AD68" s="172">
        <f t="shared" si="49"/>
        <v>0</v>
      </c>
      <c r="AE68" s="172">
        <f t="shared" si="49"/>
        <v>0</v>
      </c>
      <c r="AF68" s="172">
        <f t="shared" si="49"/>
        <v>0</v>
      </c>
      <c r="AG68" s="172">
        <f t="shared" si="49"/>
        <v>0</v>
      </c>
      <c r="AH68" s="172">
        <f t="shared" si="49"/>
        <v>0</v>
      </c>
      <c r="AI68" s="200">
        <f t="shared" si="2"/>
        <v>0</v>
      </c>
    </row>
    <row r="69" spans="2:35" ht="12.75">
      <c r="B69" s="611" t="s">
        <v>511</v>
      </c>
      <c r="C69" s="557" t="s">
        <v>488</v>
      </c>
      <c r="D69" s="196" t="s">
        <v>226</v>
      </c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200">
        <f>SUM(E69:P69)</f>
        <v>0</v>
      </c>
      <c r="R69" s="179"/>
      <c r="S69" s="611" t="s">
        <v>511</v>
      </c>
      <c r="T69" s="557" t="s">
        <v>488</v>
      </c>
      <c r="U69" s="168"/>
      <c r="V69" s="605"/>
      <c r="W69" s="172">
        <f t="shared" si="49"/>
        <v>0</v>
      </c>
      <c r="X69" s="172">
        <f t="shared" si="49"/>
        <v>0</v>
      </c>
      <c r="Y69" s="172">
        <f t="shared" si="49"/>
        <v>0</v>
      </c>
      <c r="Z69" s="172">
        <f t="shared" si="49"/>
        <v>0</v>
      </c>
      <c r="AA69" s="172">
        <f t="shared" si="49"/>
        <v>0</v>
      </c>
      <c r="AB69" s="172">
        <f t="shared" si="49"/>
        <v>0</v>
      </c>
      <c r="AC69" s="172">
        <f t="shared" si="49"/>
        <v>0</v>
      </c>
      <c r="AD69" s="172">
        <f t="shared" si="49"/>
        <v>0</v>
      </c>
      <c r="AE69" s="172">
        <f t="shared" si="49"/>
        <v>0</v>
      </c>
      <c r="AF69" s="172">
        <f t="shared" si="49"/>
        <v>0</v>
      </c>
      <c r="AG69" s="172">
        <f t="shared" si="49"/>
        <v>0</v>
      </c>
      <c r="AH69" s="172">
        <f t="shared" si="49"/>
        <v>0</v>
      </c>
      <c r="AI69" s="200">
        <f t="shared" si="2"/>
        <v>0</v>
      </c>
    </row>
    <row r="70" spans="2:35" ht="12.75">
      <c r="B70" s="612"/>
      <c r="C70" s="558" t="s">
        <v>284</v>
      </c>
      <c r="D70" s="188"/>
      <c r="E70" s="226">
        <f>+E72+E73</f>
        <v>0</v>
      </c>
      <c r="F70" s="226">
        <f>+F72+F73</f>
        <v>0</v>
      </c>
      <c r="G70" s="226">
        <f aca="true" t="shared" si="50" ref="G70:P70">+G72+G73</f>
        <v>0</v>
      </c>
      <c r="H70" s="226">
        <f t="shared" si="50"/>
        <v>0</v>
      </c>
      <c r="I70" s="226">
        <f t="shared" si="50"/>
        <v>0</v>
      </c>
      <c r="J70" s="226">
        <f t="shared" si="50"/>
        <v>0</v>
      </c>
      <c r="K70" s="226">
        <f t="shared" si="50"/>
        <v>0</v>
      </c>
      <c r="L70" s="226">
        <f t="shared" si="50"/>
        <v>0</v>
      </c>
      <c r="M70" s="226">
        <f t="shared" si="50"/>
        <v>0</v>
      </c>
      <c r="N70" s="226">
        <f t="shared" si="50"/>
        <v>0</v>
      </c>
      <c r="O70" s="226">
        <f t="shared" si="50"/>
        <v>0</v>
      </c>
      <c r="P70" s="226">
        <f t="shared" si="50"/>
        <v>0</v>
      </c>
      <c r="Q70" s="227">
        <f>SUM(E70:P70)</f>
        <v>0</v>
      </c>
      <c r="R70" s="179"/>
      <c r="S70" s="612"/>
      <c r="T70" s="558" t="s">
        <v>284</v>
      </c>
      <c r="U70" s="226"/>
      <c r="V70" s="603">
        <f>+V72+V73</f>
        <v>0</v>
      </c>
      <c r="W70" s="194">
        <f>+W72+W73</f>
        <v>0</v>
      </c>
      <c r="X70" s="194">
        <f>+X72+X73</f>
        <v>0</v>
      </c>
      <c r="Y70" s="194">
        <f aca="true" t="shared" si="51" ref="Y70:AH70">+Y72+Y73</f>
        <v>0</v>
      </c>
      <c r="Z70" s="194">
        <f t="shared" si="51"/>
        <v>0</v>
      </c>
      <c r="AA70" s="194">
        <f t="shared" si="51"/>
        <v>0</v>
      </c>
      <c r="AB70" s="194">
        <f t="shared" si="51"/>
        <v>0</v>
      </c>
      <c r="AC70" s="194">
        <f t="shared" si="51"/>
        <v>0</v>
      </c>
      <c r="AD70" s="194">
        <f t="shared" si="51"/>
        <v>0</v>
      </c>
      <c r="AE70" s="194">
        <f t="shared" si="51"/>
        <v>0</v>
      </c>
      <c r="AF70" s="194">
        <f t="shared" si="51"/>
        <v>0</v>
      </c>
      <c r="AG70" s="194">
        <f t="shared" si="51"/>
        <v>0</v>
      </c>
      <c r="AH70" s="194">
        <f t="shared" si="51"/>
        <v>0</v>
      </c>
      <c r="AI70" s="227">
        <f t="shared" si="2"/>
        <v>0</v>
      </c>
    </row>
    <row r="71" spans="2:35" ht="12.75">
      <c r="B71" s="611" t="s">
        <v>512</v>
      </c>
      <c r="C71" s="195" t="s">
        <v>233</v>
      </c>
      <c r="D71" s="196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344"/>
      <c r="R71" s="179"/>
      <c r="S71" s="611" t="s">
        <v>512</v>
      </c>
      <c r="T71" s="195" t="s">
        <v>233</v>
      </c>
      <c r="U71" s="172"/>
      <c r="V71" s="605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344">
        <f t="shared" si="2"/>
        <v>0</v>
      </c>
    </row>
    <row r="72" spans="2:35" ht="12.75">
      <c r="B72" s="611" t="s">
        <v>513</v>
      </c>
      <c r="C72" s="342" t="s">
        <v>480</v>
      </c>
      <c r="D72" s="196" t="s">
        <v>224</v>
      </c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200">
        <f>SUM(E72:P72)</f>
        <v>0</v>
      </c>
      <c r="R72" s="179"/>
      <c r="S72" s="611" t="s">
        <v>513</v>
      </c>
      <c r="T72" s="342" t="s">
        <v>480</v>
      </c>
      <c r="U72" s="168"/>
      <c r="V72" s="605"/>
      <c r="W72" s="172">
        <f aca="true" t="shared" si="52" ref="W72:AH73">+E72*$U72</f>
        <v>0</v>
      </c>
      <c r="X72" s="172">
        <f t="shared" si="52"/>
        <v>0</v>
      </c>
      <c r="Y72" s="172">
        <f t="shared" si="52"/>
        <v>0</v>
      </c>
      <c r="Z72" s="172">
        <f t="shared" si="52"/>
        <v>0</v>
      </c>
      <c r="AA72" s="172">
        <f t="shared" si="52"/>
        <v>0</v>
      </c>
      <c r="AB72" s="172">
        <f t="shared" si="52"/>
        <v>0</v>
      </c>
      <c r="AC72" s="172">
        <f t="shared" si="52"/>
        <v>0</v>
      </c>
      <c r="AD72" s="172">
        <f t="shared" si="52"/>
        <v>0</v>
      </c>
      <c r="AE72" s="172">
        <f t="shared" si="52"/>
        <v>0</v>
      </c>
      <c r="AF72" s="172">
        <f t="shared" si="52"/>
        <v>0</v>
      </c>
      <c r="AG72" s="172">
        <f t="shared" si="52"/>
        <v>0</v>
      </c>
      <c r="AH72" s="172">
        <f t="shared" si="52"/>
        <v>0</v>
      </c>
      <c r="AI72" s="200">
        <f t="shared" si="2"/>
        <v>0</v>
      </c>
    </row>
    <row r="73" spans="2:35" ht="12.75">
      <c r="B73" s="611" t="s">
        <v>514</v>
      </c>
      <c r="C73" s="204" t="s">
        <v>225</v>
      </c>
      <c r="D73" s="196" t="s">
        <v>226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200">
        <f>SUM(E73:P73)</f>
        <v>0</v>
      </c>
      <c r="R73" s="179"/>
      <c r="S73" s="611" t="s">
        <v>514</v>
      </c>
      <c r="T73" s="204" t="s">
        <v>225</v>
      </c>
      <c r="U73" s="168"/>
      <c r="V73" s="605"/>
      <c r="W73" s="172">
        <f t="shared" si="52"/>
        <v>0</v>
      </c>
      <c r="X73" s="172">
        <f t="shared" si="52"/>
        <v>0</v>
      </c>
      <c r="Y73" s="172">
        <f t="shared" si="52"/>
        <v>0</v>
      </c>
      <c r="Z73" s="172">
        <f t="shared" si="52"/>
        <v>0</v>
      </c>
      <c r="AA73" s="172">
        <f t="shared" si="52"/>
        <v>0</v>
      </c>
      <c r="AB73" s="172">
        <f t="shared" si="52"/>
        <v>0</v>
      </c>
      <c r="AC73" s="172">
        <f t="shared" si="52"/>
        <v>0</v>
      </c>
      <c r="AD73" s="172">
        <f t="shared" si="52"/>
        <v>0</v>
      </c>
      <c r="AE73" s="172">
        <f t="shared" si="52"/>
        <v>0</v>
      </c>
      <c r="AF73" s="172">
        <f t="shared" si="52"/>
        <v>0</v>
      </c>
      <c r="AG73" s="172">
        <f t="shared" si="52"/>
        <v>0</v>
      </c>
      <c r="AH73" s="172">
        <f t="shared" si="52"/>
        <v>0</v>
      </c>
      <c r="AI73" s="200">
        <f t="shared" si="2"/>
        <v>0</v>
      </c>
    </row>
    <row r="74" spans="2:35" ht="12.75">
      <c r="B74" s="613" t="s">
        <v>2</v>
      </c>
      <c r="C74" s="245" t="s">
        <v>490</v>
      </c>
      <c r="D74" s="176" t="s">
        <v>226</v>
      </c>
      <c r="E74" s="177">
        <f>E35+E23</f>
        <v>0</v>
      </c>
      <c r="F74" s="177">
        <f>F35+F23</f>
        <v>0</v>
      </c>
      <c r="G74" s="177">
        <f aca="true" t="shared" si="53" ref="G74:P74">G35+G23</f>
        <v>0</v>
      </c>
      <c r="H74" s="177">
        <f t="shared" si="53"/>
        <v>0</v>
      </c>
      <c r="I74" s="177">
        <f t="shared" si="53"/>
        <v>0</v>
      </c>
      <c r="J74" s="177">
        <f t="shared" si="53"/>
        <v>0</v>
      </c>
      <c r="K74" s="177">
        <f t="shared" si="53"/>
        <v>0</v>
      </c>
      <c r="L74" s="177">
        <f t="shared" si="53"/>
        <v>0</v>
      </c>
      <c r="M74" s="177">
        <f t="shared" si="53"/>
        <v>0</v>
      </c>
      <c r="N74" s="177">
        <f t="shared" si="53"/>
        <v>0</v>
      </c>
      <c r="O74" s="177">
        <f t="shared" si="53"/>
        <v>0</v>
      </c>
      <c r="P74" s="177">
        <f t="shared" si="53"/>
        <v>0</v>
      </c>
      <c r="Q74" s="178">
        <f>SUM(E74:P74)</f>
        <v>0</v>
      </c>
      <c r="R74" s="179"/>
      <c r="S74" s="613" t="s">
        <v>2</v>
      </c>
      <c r="T74" s="245" t="s">
        <v>490</v>
      </c>
      <c r="U74" s="177"/>
      <c r="V74" s="598">
        <f>V35+V23</f>
        <v>0</v>
      </c>
      <c r="W74" s="228">
        <f>W35+W23</f>
        <v>0</v>
      </c>
      <c r="X74" s="228">
        <f>X35+X23</f>
        <v>0</v>
      </c>
      <c r="Y74" s="228">
        <f aca="true" t="shared" si="54" ref="Y74:AH74">Y35+Y23</f>
        <v>0</v>
      </c>
      <c r="Z74" s="228">
        <f t="shared" si="54"/>
        <v>0</v>
      </c>
      <c r="AA74" s="228">
        <f t="shared" si="54"/>
        <v>0</v>
      </c>
      <c r="AB74" s="228">
        <f t="shared" si="54"/>
        <v>0</v>
      </c>
      <c r="AC74" s="228">
        <f t="shared" si="54"/>
        <v>0</v>
      </c>
      <c r="AD74" s="228">
        <f t="shared" si="54"/>
        <v>0</v>
      </c>
      <c r="AE74" s="228">
        <f t="shared" si="54"/>
        <v>0</v>
      </c>
      <c r="AF74" s="228">
        <f t="shared" si="54"/>
        <v>0</v>
      </c>
      <c r="AG74" s="228">
        <f t="shared" si="54"/>
        <v>0</v>
      </c>
      <c r="AH74" s="228">
        <f t="shared" si="54"/>
        <v>0</v>
      </c>
      <c r="AI74" s="178">
        <f t="shared" si="2"/>
        <v>0</v>
      </c>
    </row>
    <row r="75" spans="2:35" ht="12.75">
      <c r="B75" s="613" t="s">
        <v>252</v>
      </c>
      <c r="C75" s="175" t="s">
        <v>285</v>
      </c>
      <c r="D75" s="176" t="s">
        <v>226</v>
      </c>
      <c r="E75" s="228">
        <f>E78+E81</f>
        <v>0</v>
      </c>
      <c r="F75" s="228">
        <f>F78+F81</f>
        <v>0</v>
      </c>
      <c r="G75" s="228">
        <f aca="true" t="shared" si="55" ref="G75:P75">G78+G81</f>
        <v>0</v>
      </c>
      <c r="H75" s="228">
        <f t="shared" si="55"/>
        <v>0</v>
      </c>
      <c r="I75" s="228">
        <f t="shared" si="55"/>
        <v>0</v>
      </c>
      <c r="J75" s="228">
        <f t="shared" si="55"/>
        <v>0</v>
      </c>
      <c r="K75" s="228">
        <f t="shared" si="55"/>
        <v>0</v>
      </c>
      <c r="L75" s="228">
        <f t="shared" si="55"/>
        <v>0</v>
      </c>
      <c r="M75" s="228">
        <f t="shared" si="55"/>
        <v>0</v>
      </c>
      <c r="N75" s="228">
        <f t="shared" si="55"/>
        <v>0</v>
      </c>
      <c r="O75" s="228">
        <f t="shared" si="55"/>
        <v>0</v>
      </c>
      <c r="P75" s="228">
        <f t="shared" si="55"/>
        <v>0</v>
      </c>
      <c r="Q75" s="178">
        <f>SUM(E75:P75)</f>
        <v>0</v>
      </c>
      <c r="R75" s="179"/>
      <c r="S75" s="613" t="s">
        <v>252</v>
      </c>
      <c r="T75" s="175" t="s">
        <v>285</v>
      </c>
      <c r="U75" s="228"/>
      <c r="V75" s="598">
        <f>V78+V81</f>
        <v>0</v>
      </c>
      <c r="W75" s="228">
        <f>W78+W81</f>
        <v>0</v>
      </c>
      <c r="X75" s="228">
        <f>X78+X81</f>
        <v>0</v>
      </c>
      <c r="Y75" s="228">
        <f aca="true" t="shared" si="56" ref="Y75:AH75">Y78+Y81</f>
        <v>0</v>
      </c>
      <c r="Z75" s="228">
        <f t="shared" si="56"/>
        <v>0</v>
      </c>
      <c r="AA75" s="228">
        <f t="shared" si="56"/>
        <v>0</v>
      </c>
      <c r="AB75" s="228">
        <f t="shared" si="56"/>
        <v>0</v>
      </c>
      <c r="AC75" s="228">
        <f t="shared" si="56"/>
        <v>0</v>
      </c>
      <c r="AD75" s="228">
        <f t="shared" si="56"/>
        <v>0</v>
      </c>
      <c r="AE75" s="228">
        <f t="shared" si="56"/>
        <v>0</v>
      </c>
      <c r="AF75" s="228">
        <f t="shared" si="56"/>
        <v>0</v>
      </c>
      <c r="AG75" s="228">
        <f t="shared" si="56"/>
        <v>0</v>
      </c>
      <c r="AH75" s="228">
        <f t="shared" si="56"/>
        <v>0</v>
      </c>
      <c r="AI75" s="178">
        <f t="shared" si="2"/>
        <v>0</v>
      </c>
    </row>
    <row r="76" spans="2:35" ht="12.75">
      <c r="B76" s="614" t="s">
        <v>194</v>
      </c>
      <c r="C76" s="235" t="s">
        <v>286</v>
      </c>
      <c r="D76" s="236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8"/>
      <c r="R76" s="179"/>
      <c r="S76" s="614" t="s">
        <v>194</v>
      </c>
      <c r="T76" s="235" t="s">
        <v>286</v>
      </c>
      <c r="U76" s="237"/>
      <c r="V76" s="615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8">
        <f t="shared" si="2"/>
        <v>0</v>
      </c>
    </row>
    <row r="77" spans="2:35" ht="12.75">
      <c r="B77" s="611" t="s">
        <v>195</v>
      </c>
      <c r="C77" s="240" t="s">
        <v>287</v>
      </c>
      <c r="D77" s="196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200"/>
      <c r="R77" s="179"/>
      <c r="S77" s="611" t="s">
        <v>195</v>
      </c>
      <c r="T77" s="240" t="s">
        <v>287</v>
      </c>
      <c r="U77" s="172"/>
      <c r="V77" s="605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200">
        <f t="shared" si="2"/>
        <v>0</v>
      </c>
    </row>
    <row r="78" spans="2:35" ht="12.75">
      <c r="B78" s="611" t="s">
        <v>196</v>
      </c>
      <c r="C78" s="240" t="s">
        <v>225</v>
      </c>
      <c r="D78" s="196" t="s">
        <v>226</v>
      </c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00">
        <f>SUM(E78:P78)</f>
        <v>0</v>
      </c>
      <c r="R78" s="179"/>
      <c r="S78" s="611" t="s">
        <v>196</v>
      </c>
      <c r="T78" s="240" t="s">
        <v>225</v>
      </c>
      <c r="U78" s="168"/>
      <c r="V78" s="605"/>
      <c r="W78" s="172">
        <f aca="true" t="shared" si="57" ref="W78:AH78">+E78*$U78</f>
        <v>0</v>
      </c>
      <c r="X78" s="172">
        <f t="shared" si="57"/>
        <v>0</v>
      </c>
      <c r="Y78" s="172">
        <f t="shared" si="57"/>
        <v>0</v>
      </c>
      <c r="Z78" s="172">
        <f t="shared" si="57"/>
        <v>0</v>
      </c>
      <c r="AA78" s="172">
        <f t="shared" si="57"/>
        <v>0</v>
      </c>
      <c r="AB78" s="172">
        <f t="shared" si="57"/>
        <v>0</v>
      </c>
      <c r="AC78" s="172">
        <f t="shared" si="57"/>
        <v>0</v>
      </c>
      <c r="AD78" s="172">
        <f t="shared" si="57"/>
        <v>0</v>
      </c>
      <c r="AE78" s="172">
        <f t="shared" si="57"/>
        <v>0</v>
      </c>
      <c r="AF78" s="172">
        <f t="shared" si="57"/>
        <v>0</v>
      </c>
      <c r="AG78" s="172">
        <f t="shared" si="57"/>
        <v>0</v>
      </c>
      <c r="AH78" s="172">
        <f t="shared" si="57"/>
        <v>0</v>
      </c>
      <c r="AI78" s="200">
        <f t="shared" si="2"/>
        <v>0</v>
      </c>
    </row>
    <row r="79" spans="2:35" ht="12.75">
      <c r="B79" s="611" t="s">
        <v>199</v>
      </c>
      <c r="C79" s="241" t="s">
        <v>288</v>
      </c>
      <c r="D79" s="196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242"/>
      <c r="R79" s="179"/>
      <c r="S79" s="611" t="s">
        <v>199</v>
      </c>
      <c r="T79" s="241" t="s">
        <v>288</v>
      </c>
      <c r="U79" s="172"/>
      <c r="V79" s="605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242">
        <f t="shared" si="2"/>
        <v>0</v>
      </c>
    </row>
    <row r="80" spans="2:35" ht="12.75">
      <c r="B80" s="611" t="s">
        <v>402</v>
      </c>
      <c r="C80" s="240" t="s">
        <v>289</v>
      </c>
      <c r="D80" s="196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200"/>
      <c r="R80" s="179"/>
      <c r="S80" s="611" t="s">
        <v>402</v>
      </c>
      <c r="T80" s="240" t="s">
        <v>289</v>
      </c>
      <c r="U80" s="172"/>
      <c r="V80" s="605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200">
        <f t="shared" si="2"/>
        <v>0</v>
      </c>
    </row>
    <row r="81" spans="2:35" ht="12.75">
      <c r="B81" s="616" t="s">
        <v>403</v>
      </c>
      <c r="C81" s="559" t="s">
        <v>225</v>
      </c>
      <c r="D81" s="209" t="s">
        <v>226</v>
      </c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10">
        <f>SUM(E81:P81)</f>
        <v>0</v>
      </c>
      <c r="R81" s="179"/>
      <c r="S81" s="616" t="s">
        <v>403</v>
      </c>
      <c r="T81" s="559" t="s">
        <v>225</v>
      </c>
      <c r="U81" s="222"/>
      <c r="V81" s="609"/>
      <c r="W81" s="556">
        <f aca="true" t="shared" si="58" ref="W81:AH81">+E81*$U81</f>
        <v>0</v>
      </c>
      <c r="X81" s="556">
        <f t="shared" si="58"/>
        <v>0</v>
      </c>
      <c r="Y81" s="556">
        <f t="shared" si="58"/>
        <v>0</v>
      </c>
      <c r="Z81" s="556">
        <f t="shared" si="58"/>
        <v>0</v>
      </c>
      <c r="AA81" s="556">
        <f t="shared" si="58"/>
        <v>0</v>
      </c>
      <c r="AB81" s="556">
        <f t="shared" si="58"/>
        <v>0</v>
      </c>
      <c r="AC81" s="556">
        <f t="shared" si="58"/>
        <v>0</v>
      </c>
      <c r="AD81" s="556">
        <f t="shared" si="58"/>
        <v>0</v>
      </c>
      <c r="AE81" s="556">
        <f t="shared" si="58"/>
        <v>0</v>
      </c>
      <c r="AF81" s="556">
        <f t="shared" si="58"/>
        <v>0</v>
      </c>
      <c r="AG81" s="556">
        <f t="shared" si="58"/>
        <v>0</v>
      </c>
      <c r="AH81" s="556">
        <f t="shared" si="58"/>
        <v>0</v>
      </c>
      <c r="AI81" s="210">
        <f t="shared" si="2"/>
        <v>0</v>
      </c>
    </row>
    <row r="82" spans="2:35" ht="13.5" thickBot="1">
      <c r="B82" s="617" t="s">
        <v>3</v>
      </c>
      <c r="C82" s="560" t="s">
        <v>540</v>
      </c>
      <c r="D82" s="561" t="s">
        <v>226</v>
      </c>
      <c r="E82" s="562">
        <f>E74+E75</f>
        <v>0</v>
      </c>
      <c r="F82" s="562">
        <f>F74+F75</f>
        <v>0</v>
      </c>
      <c r="G82" s="562">
        <f aca="true" t="shared" si="59" ref="G82:P82">G74+G75</f>
        <v>0</v>
      </c>
      <c r="H82" s="562">
        <f t="shared" si="59"/>
        <v>0</v>
      </c>
      <c r="I82" s="562">
        <f t="shared" si="59"/>
        <v>0</v>
      </c>
      <c r="J82" s="562">
        <f t="shared" si="59"/>
        <v>0</v>
      </c>
      <c r="K82" s="562">
        <f t="shared" si="59"/>
        <v>0</v>
      </c>
      <c r="L82" s="562">
        <f t="shared" si="59"/>
        <v>0</v>
      </c>
      <c r="M82" s="562">
        <f t="shared" si="59"/>
        <v>0</v>
      </c>
      <c r="N82" s="562">
        <f t="shared" si="59"/>
        <v>0</v>
      </c>
      <c r="O82" s="562">
        <f t="shared" si="59"/>
        <v>0</v>
      </c>
      <c r="P82" s="562">
        <f t="shared" si="59"/>
        <v>0</v>
      </c>
      <c r="Q82" s="563">
        <f>SUM(E82:P82)</f>
        <v>0</v>
      </c>
      <c r="R82" s="618"/>
      <c r="S82" s="617" t="s">
        <v>3</v>
      </c>
      <c r="T82" s="560" t="s">
        <v>540</v>
      </c>
      <c r="U82" s="562"/>
      <c r="V82" s="619">
        <f>V74+V75</f>
        <v>0</v>
      </c>
      <c r="W82" s="564">
        <f>W74+W75</f>
        <v>0</v>
      </c>
      <c r="X82" s="564">
        <f>X74+X75</f>
        <v>0</v>
      </c>
      <c r="Y82" s="564">
        <f aca="true" t="shared" si="60" ref="Y82:AH82">Y74+Y75</f>
        <v>0</v>
      </c>
      <c r="Z82" s="564">
        <f t="shared" si="60"/>
        <v>0</v>
      </c>
      <c r="AA82" s="564">
        <f t="shared" si="60"/>
        <v>0</v>
      </c>
      <c r="AB82" s="564">
        <f t="shared" si="60"/>
        <v>0</v>
      </c>
      <c r="AC82" s="564">
        <f t="shared" si="60"/>
        <v>0</v>
      </c>
      <c r="AD82" s="564">
        <f t="shared" si="60"/>
        <v>0</v>
      </c>
      <c r="AE82" s="564">
        <f t="shared" si="60"/>
        <v>0</v>
      </c>
      <c r="AF82" s="564">
        <f t="shared" si="60"/>
        <v>0</v>
      </c>
      <c r="AG82" s="564">
        <f t="shared" si="60"/>
        <v>0</v>
      </c>
      <c r="AH82" s="564">
        <f t="shared" si="60"/>
        <v>0</v>
      </c>
      <c r="AI82" s="563">
        <f>SUM(W82:AH82)</f>
        <v>0</v>
      </c>
    </row>
    <row r="83" spans="2:35" ht="13.5" thickTop="1">
      <c r="B83" s="620"/>
      <c r="C83" s="291"/>
      <c r="D83" s="291"/>
      <c r="E83" s="621"/>
      <c r="F83" s="621"/>
      <c r="G83" s="622"/>
      <c r="H83" s="622"/>
      <c r="I83" s="622"/>
      <c r="J83" s="622"/>
      <c r="K83" s="622"/>
      <c r="L83" s="622"/>
      <c r="M83" s="622"/>
      <c r="N83" s="622"/>
      <c r="O83" s="622"/>
      <c r="P83" s="622"/>
      <c r="Q83" s="622"/>
      <c r="R83" s="623"/>
      <c r="S83" s="620"/>
      <c r="T83" s="291"/>
      <c r="U83" s="621"/>
      <c r="V83" s="622"/>
      <c r="W83" s="624"/>
      <c r="X83" s="624"/>
      <c r="Y83" s="624"/>
      <c r="Z83" s="624"/>
      <c r="AA83" s="624"/>
      <c r="AB83" s="624"/>
      <c r="AC83" s="624"/>
      <c r="AD83" s="624"/>
      <c r="AE83" s="624"/>
      <c r="AF83" s="624"/>
      <c r="AG83" s="624"/>
      <c r="AH83" s="624"/>
      <c r="AI83" s="622"/>
    </row>
    <row r="84" spans="2:35" ht="12.75">
      <c r="B84" s="620"/>
      <c r="C84" s="291"/>
      <c r="D84" s="291"/>
      <c r="E84" s="621"/>
      <c r="F84" s="621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622"/>
      <c r="R84" s="623"/>
      <c r="S84" s="620"/>
      <c r="T84" s="291"/>
      <c r="U84" s="621"/>
      <c r="V84" s="622"/>
      <c r="W84" s="624"/>
      <c r="X84" s="624"/>
      <c r="Y84" s="624"/>
      <c r="Z84" s="624"/>
      <c r="AA84" s="624"/>
      <c r="AB84" s="624"/>
      <c r="AC84" s="624"/>
      <c r="AD84" s="624"/>
      <c r="AE84" s="624"/>
      <c r="AF84" s="624"/>
      <c r="AG84" s="624"/>
      <c r="AH84" s="624"/>
      <c r="AI84" s="622"/>
    </row>
  </sheetData>
  <sheetProtection formatCells="0" formatColumns="0" selectLockedCells="1"/>
  <mergeCells count="13">
    <mergeCell ref="D20:D21"/>
    <mergeCell ref="E20:Q20"/>
    <mergeCell ref="S20:S21"/>
    <mergeCell ref="T20:T21"/>
    <mergeCell ref="U20:V21"/>
    <mergeCell ref="W20:AI20"/>
    <mergeCell ref="B7:D7"/>
    <mergeCell ref="B8:D8"/>
    <mergeCell ref="B10:C10"/>
    <mergeCell ref="B17:Q17"/>
    <mergeCell ref="S17:AI17"/>
    <mergeCell ref="B20:B21"/>
    <mergeCell ref="C20:C21"/>
  </mergeCells>
  <printOptions horizontalCentered="1"/>
  <pageMargins left="0.2362204724409449" right="0.2362204724409449" top="0.5118110236220472" bottom="0.5118110236220472" header="0.2362204724409449" footer="0.2362204724409449"/>
  <pageSetup fitToHeight="7" horizontalDpi="600" verticalDpi="600" orientation="landscape" pageOrder="overThenDown" paperSize="9" scale="36" r:id="rId1"/>
  <headerFooter alignWithMargins="0">
    <oddFooter>&amp;RСтрана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.00390625" style="144" customWidth="1"/>
    <col min="2" max="2" width="9.140625" style="144" customWidth="1"/>
    <col min="3" max="3" width="46.140625" style="144" customWidth="1"/>
    <col min="4" max="16384" width="9.140625" style="144" customWidth="1"/>
  </cols>
  <sheetData>
    <row r="1" spans="1:4" s="141" customFormat="1" ht="12.75">
      <c r="A1" s="12" t="s">
        <v>77</v>
      </c>
      <c r="B1" s="12"/>
      <c r="C1" s="138"/>
      <c r="D1" s="140"/>
    </row>
    <row r="2" spans="1:4" s="141" customFormat="1" ht="12.75">
      <c r="A2" s="12"/>
      <c r="B2" s="12"/>
      <c r="C2" s="138"/>
      <c r="D2" s="140"/>
    </row>
    <row r="3" spans="1:4" s="141" customFormat="1" ht="12.75">
      <c r="A3" s="4"/>
      <c r="B3" s="7" t="str">
        <f>+CONCATENATE('Poc. strana'!$A$15," ",'Poc. strana'!$C$15)</f>
        <v>Назив енергетског субјекта: </v>
      </c>
      <c r="C3" s="138"/>
      <c r="D3" s="140"/>
    </row>
    <row r="4" spans="1:4" s="141" customFormat="1" ht="12.75">
      <c r="A4" s="20"/>
      <c r="B4" s="7" t="str">
        <f>+CONCATENATE('Poc. strana'!$A$11," ",'Poc. strana'!$B$11)</f>
        <v>Снабдевач који обавља улогу: Гарантовано снабдевање електричном енергијом</v>
      </c>
      <c r="C4" s="143"/>
      <c r="D4" s="140"/>
    </row>
    <row r="5" spans="1:4" s="141" customFormat="1" ht="12.75">
      <c r="A5" s="20"/>
      <c r="B5" s="7" t="str">
        <f>+CONCATENATE('Poc. strana'!$A$29," ",'Poc. strana'!$C$29)</f>
        <v>Датум обраде: </v>
      </c>
      <c r="C5" s="143"/>
      <c r="D5" s="140"/>
    </row>
    <row r="6" spans="1:4" s="141" customFormat="1" ht="12.75">
      <c r="A6" s="138"/>
      <c r="B6" s="139"/>
      <c r="C6" s="143"/>
      <c r="D6" s="140"/>
    </row>
    <row r="7" spans="1:5" s="141" customFormat="1" ht="15" customHeight="1">
      <c r="A7" s="138"/>
      <c r="B7" s="806" t="s">
        <v>602</v>
      </c>
      <c r="C7" s="806"/>
      <c r="D7" s="806"/>
      <c r="E7" s="806"/>
    </row>
    <row r="8" s="141" customFormat="1" ht="12.75"/>
    <row r="9" ht="13.5" thickBot="1"/>
    <row r="10" spans="2:5" ht="26.25" thickTop="1">
      <c r="B10" s="145" t="s">
        <v>5</v>
      </c>
      <c r="C10" s="146" t="s">
        <v>52</v>
      </c>
      <c r="D10" s="19" t="s">
        <v>216</v>
      </c>
      <c r="E10" s="517">
        <f>+'Poc. strana'!$C$19</f>
        <v>2017</v>
      </c>
    </row>
    <row r="11" spans="2:5" s="147" customFormat="1" ht="27" customHeight="1">
      <c r="B11" s="148" t="s">
        <v>0</v>
      </c>
      <c r="C11" s="149" t="s">
        <v>221</v>
      </c>
      <c r="D11" s="518" t="s">
        <v>217</v>
      </c>
      <c r="E11" s="519">
        <f>SUM('1 OPPR'!G11:G13)-'1 OPPR'!G15+'1 OPPR'!G16</f>
        <v>0</v>
      </c>
    </row>
    <row r="12" spans="2:5" s="147" customFormat="1" ht="27" customHeight="1">
      <c r="B12" s="150" t="s">
        <v>1</v>
      </c>
      <c r="C12" s="151" t="s">
        <v>222</v>
      </c>
      <c r="D12" s="520" t="s">
        <v>218</v>
      </c>
      <c r="E12" s="521"/>
    </row>
    <row r="13" spans="2:5" s="147" customFormat="1" ht="27" customHeight="1" thickBot="1">
      <c r="B13" s="152" t="s">
        <v>2</v>
      </c>
      <c r="C13" s="153" t="s">
        <v>603</v>
      </c>
      <c r="D13" s="522" t="str">
        <f>+D11</f>
        <v>000 дин.</v>
      </c>
      <c r="E13" s="523">
        <f>+E12*(E11/(1-E12))</f>
        <v>0</v>
      </c>
    </row>
    <row r="14" ht="13.5" thickTop="1"/>
    <row r="17" ht="24" customHeight="1"/>
    <row r="20" ht="27" customHeight="1"/>
    <row r="21" ht="27" customHeight="1"/>
    <row r="22" ht="27" customHeight="1"/>
    <row r="23" ht="27" customHeight="1"/>
  </sheetData>
  <sheetProtection selectLockedCells="1"/>
  <mergeCells count="1">
    <mergeCell ref="B7:E7"/>
  </mergeCells>
  <printOptions horizontalCentered="1"/>
  <pageMargins left="0.236220472440945" right="0.236220472440945" top="0.511811023622047" bottom="0.511811023622047" header="0.236220472440945" footer="0.236220472440945"/>
  <pageSetup fitToHeight="2" horizontalDpi="600" verticalDpi="600" orientation="landscape" paperSize="9" scale="135" r:id="rId1"/>
  <headerFooter alignWithMargins="0">
    <oddFooter>&amp;R&amp;"Arial Narrow,Regular"Страна &amp;P од &amp;N</oddFooter>
  </headerFooter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Despotovic</dc:creator>
  <cp:keywords/>
  <dc:description/>
  <cp:lastModifiedBy>AERS</cp:lastModifiedBy>
  <cp:lastPrinted>2016-05-18T10:18:34Z</cp:lastPrinted>
  <dcterms:created xsi:type="dcterms:W3CDTF">2006-07-05T09:57:32Z</dcterms:created>
  <dcterms:modified xsi:type="dcterms:W3CDTF">2018-07-23T11:30:11Z</dcterms:modified>
  <cp:category/>
  <cp:version/>
  <cp:contentType/>
  <cp:contentStatus/>
</cp:coreProperties>
</file>